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charge Review\RECHARGE CALL\2025-26\"/>
    </mc:Choice>
  </mc:AlternateContent>
  <xr:revisionPtr revIDLastSave="0" documentId="8_{8958BF83-D456-43D7-AD39-E20B0E82B9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 hour rate calculation" sheetId="1" r:id="rId1"/>
    <sheet name="per service rate calculation" sheetId="4" r:id="rId2"/>
    <sheet name="SAMPLE RATE CALCULATION" sheetId="6" r:id="rId3"/>
  </sheets>
  <definedNames>
    <definedName name="_xlnm.Print_Area" localSheetId="0">'per hour rate calculation'!$A$5:$I$32</definedName>
    <definedName name="_xlnm.Print_Area" localSheetId="1">'per service rate calculation'!$A$5:$I$30</definedName>
    <definedName name="_xlnm.Print_Area" localSheetId="2">'SAMPLE RATE CALCULATION'!$A$5:$I$30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6" l="1"/>
  <c r="G14" i="6"/>
  <c r="H16" i="4"/>
  <c r="G16" i="4"/>
  <c r="H15" i="4"/>
  <c r="G15" i="4"/>
  <c r="H16" i="1"/>
  <c r="G16" i="1"/>
  <c r="H15" i="1"/>
  <c r="G15" i="1"/>
  <c r="F11" i="4"/>
  <c r="E11" i="4"/>
  <c r="F10" i="4"/>
  <c r="E10" i="4"/>
  <c r="I16" i="4"/>
  <c r="F16" i="4"/>
  <c r="I15" i="4"/>
  <c r="F15" i="4"/>
  <c r="F16" i="1"/>
  <c r="F15" i="1"/>
  <c r="F10" i="1"/>
  <c r="F11" i="1"/>
  <c r="E11" i="1"/>
  <c r="E10" i="1"/>
  <c r="F14" i="6"/>
  <c r="F10" i="6"/>
  <c r="B16" i="4"/>
  <c r="A16" i="4"/>
  <c r="B15" i="4"/>
  <c r="A15" i="4"/>
  <c r="E14" i="6"/>
  <c r="B14" i="6"/>
  <c r="A14" i="6"/>
  <c r="I11" i="6"/>
  <c r="C27" i="6" s="1"/>
  <c r="H10" i="6"/>
  <c r="J14" i="6" s="1"/>
  <c r="I12" i="4"/>
  <c r="H11" i="4"/>
  <c r="J16" i="4" s="1"/>
  <c r="H10" i="4"/>
  <c r="J15" i="4" s="1"/>
  <c r="H10" i="1"/>
  <c r="J15" i="1" s="1"/>
  <c r="B16" i="1"/>
  <c r="A16" i="1"/>
  <c r="B15" i="1"/>
  <c r="A15" i="1"/>
  <c r="K15" i="4" l="1"/>
  <c r="K16" i="4"/>
  <c r="J15" i="6"/>
  <c r="J17" i="4"/>
  <c r="I14" i="6"/>
  <c r="K14" i="6" s="1"/>
  <c r="K17" i="4" l="1"/>
  <c r="K15" i="6"/>
  <c r="C17" i="6" s="1"/>
  <c r="C23" i="6" s="1"/>
  <c r="C25" i="6" s="1"/>
  <c r="C26" i="6" s="1"/>
  <c r="C28" i="6" s="1"/>
  <c r="I16" i="1"/>
  <c r="H11" i="1"/>
  <c r="J16" i="1" s="1"/>
  <c r="K16" i="1" l="1"/>
  <c r="I15" i="1"/>
  <c r="C19" i="4"/>
  <c r="C25" i="4" s="1"/>
  <c r="C27" i="4" l="1"/>
  <c r="C28" i="4" s="1"/>
  <c r="C30" i="4" s="1"/>
  <c r="I12" i="1" l="1"/>
  <c r="C29" i="1" s="1"/>
  <c r="K15" i="1" l="1"/>
  <c r="K17" i="1" s="1"/>
  <c r="C19" i="1" s="1"/>
  <c r="C25" i="1" s="1"/>
  <c r="J17" i="1"/>
  <c r="C27" i="1" l="1"/>
  <c r="C28" i="1" s="1"/>
  <c r="C30" i="1" s="1"/>
</calcChain>
</file>

<file path=xl/sharedStrings.xml><?xml version="1.0" encoding="utf-8"?>
<sst xmlns="http://schemas.openxmlformats.org/spreadsheetml/2006/main" count="126" uniqueCount="45">
  <si>
    <t>Staff Name</t>
  </si>
  <si>
    <t>Job Title &amp; Level</t>
  </si>
  <si>
    <t>Annual Salary</t>
  </si>
  <si>
    <t>Standard
FTE Annual Working Hours
( + )</t>
  </si>
  <si>
    <t>Billable 
Hours
( = )</t>
  </si>
  <si>
    <t>Surplus Revenue (optional)</t>
  </si>
  <si>
    <t>Rate Calculation</t>
  </si>
  <si>
    <t>Total Annual Salary, Benefits &amp; GAEL, Data</t>
  </si>
  <si>
    <t>Total Direct Cost:</t>
  </si>
  <si>
    <t>26% F&amp;A:</t>
  </si>
  <si>
    <t>Annual Vacation
Leave
( - )</t>
  </si>
  <si>
    <t>Annual 
Sick 
Leave
( - )</t>
  </si>
  <si>
    <t>Annual
Holiday 
Leave
( - )</t>
  </si>
  <si>
    <t>Annual
Admin.
Time
( - )</t>
  </si>
  <si>
    <t>NON-SALARY EXPENSE:</t>
  </si>
  <si>
    <t>Lab supplies</t>
  </si>
  <si>
    <t>Total Cost for Rate Calculation:</t>
  </si>
  <si>
    <t>Rate per hour:</t>
  </si>
  <si>
    <t>FTE effort</t>
  </si>
  <si>
    <t>Hours</t>
  </si>
  <si>
    <t>Rate Methodology Narrative:</t>
  </si>
  <si>
    <t>Billable Hours Calculation</t>
  </si>
  <si>
    <t>Personnel Costs</t>
  </si>
  <si>
    <t>PERSONNEL EXPENSE:</t>
  </si>
  <si>
    <t>Personnel Expense</t>
  </si>
  <si>
    <t>Sales &amp; Service Hours</t>
  </si>
  <si>
    <t>Total Personnel Expense:</t>
  </si>
  <si>
    <t>Total Hours:</t>
  </si>
  <si>
    <r>
      <rPr>
        <b/>
        <sz val="11"/>
        <color indexed="8"/>
        <rFont val="Calibri"/>
        <family val="2"/>
      </rPr>
      <t>DIRECTIONS</t>
    </r>
    <r>
      <rPr>
        <sz val="11"/>
        <color indexed="8"/>
        <rFont val="Calibri"/>
        <family val="2"/>
      </rPr>
      <t xml:space="preserve">: </t>
    </r>
  </si>
  <si>
    <t>Maintenance Agreement</t>
  </si>
  <si>
    <t>Personnel Costs plus non-salary expense, surplus revenue and 26% F&amp;A divided by projected hours equals the rate per hour.</t>
  </si>
  <si>
    <t>Volume (# of Units)</t>
  </si>
  <si>
    <t>Dept ID</t>
  </si>
  <si>
    <t>Project</t>
  </si>
  <si>
    <t xml:space="preserve"> </t>
  </si>
  <si>
    <t>Chartstring:</t>
  </si>
  <si>
    <t>85XXXXX</t>
  </si>
  <si>
    <t>Title Code</t>
  </si>
  <si>
    <t>000000</t>
  </si>
  <si>
    <t>Enter data in the GREY cells.  Cells without fill have formulas embeded and will calculate amounts for the rate calculation.  Add additional rows for personnel and non-salary expenses as needed.</t>
  </si>
  <si>
    <t>Rate per unit:</t>
  </si>
  <si>
    <t>Annual Benefits (CBRs)</t>
  </si>
  <si>
    <r>
      <t>GAEL
(</t>
    </r>
    <r>
      <rPr>
        <b/>
        <sz val="8"/>
        <rFont val="Arial"/>
        <family val="2"/>
      </rPr>
      <t>$0.91 per $100 Salary)</t>
    </r>
  </si>
  <si>
    <r>
      <t xml:space="preserve">Data Recharge </t>
    </r>
    <r>
      <rPr>
        <b/>
        <sz val="9"/>
        <rFont val="Arial"/>
        <family val="2"/>
      </rPr>
      <t>($54 per FTE per month)</t>
    </r>
  </si>
  <si>
    <t xml:space="preserve"> ITFS Recharge ($60 basic/$105 premium per FTE per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</si>
</sst>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7">
    <xf numFmtId="0" fontId="0" fillId="0" borderId="0" xfId="0"/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8" fillId="0" borderId="2" xfId="0" applyFont="1" applyBorder="1"/>
    <xf numFmtId="44" fontId="7" fillId="0" borderId="3" xfId="2" applyFont="1" applyBorder="1"/>
    <xf numFmtId="44" fontId="7" fillId="2" borderId="3" xfId="2" applyFont="1" applyFill="1" applyBorder="1"/>
    <xf numFmtId="0" fontId="0" fillId="0" borderId="0" xfId="0" applyAlignment="1">
      <alignment horizontal="left" wrapText="1"/>
    </xf>
    <xf numFmtId="0" fontId="8" fillId="0" borderId="7" xfId="0" applyFont="1" applyBorder="1"/>
    <xf numFmtId="164" fontId="3" fillId="0" borderId="0" xfId="1" applyNumberFormat="1" applyFont="1" applyFill="1" applyBorder="1" applyAlignment="1">
      <alignment horizontal="right"/>
    </xf>
    <xf numFmtId="0" fontId="0" fillId="2" borderId="2" xfId="0" applyFill="1" applyBorder="1"/>
    <xf numFmtId="44" fontId="8" fillId="0" borderId="3" xfId="2" applyFont="1" applyBorder="1"/>
    <xf numFmtId="165" fontId="8" fillId="0" borderId="3" xfId="1" applyNumberFormat="1" applyFont="1" applyBorder="1"/>
    <xf numFmtId="43" fontId="7" fillId="0" borderId="0" xfId="1" applyFont="1" applyFill="1" applyBorder="1"/>
    <xf numFmtId="49" fontId="0" fillId="0" borderId="0" xfId="0" applyNumberFormat="1"/>
    <xf numFmtId="0" fontId="0" fillId="0" borderId="0" xfId="0" applyAlignment="1">
      <alignment vertical="top" wrapText="1"/>
    </xf>
    <xf numFmtId="0" fontId="9" fillId="0" borderId="0" xfId="0" applyFont="1"/>
    <xf numFmtId="0" fontId="0" fillId="0" borderId="0" xfId="0" applyAlignment="1">
      <alignment wrapText="1"/>
    </xf>
    <xf numFmtId="43" fontId="7" fillId="2" borderId="11" xfId="1" applyFont="1" applyFill="1" applyBorder="1"/>
    <xf numFmtId="43" fontId="7" fillId="0" borderId="12" xfId="1" applyFont="1" applyFill="1" applyBorder="1"/>
    <xf numFmtId="43" fontId="7" fillId="0" borderId="10" xfId="1" applyFont="1" applyFill="1" applyBorder="1"/>
    <xf numFmtId="164" fontId="3" fillId="2" borderId="13" xfId="1" applyNumberFormat="1" applyFont="1" applyFill="1" applyBorder="1" applyAlignment="1">
      <alignment horizontal="right"/>
    </xf>
    <xf numFmtId="165" fontId="3" fillId="2" borderId="14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43" fontId="8" fillId="0" borderId="0" xfId="1" applyFont="1" applyFill="1" applyBorder="1"/>
    <xf numFmtId="43" fontId="8" fillId="0" borderId="0" xfId="0" applyNumberFormat="1" applyFont="1"/>
    <xf numFmtId="43" fontId="8" fillId="0" borderId="0" xfId="1" applyFont="1" applyFill="1" applyBorder="1" applyAlignment="1">
      <alignment horizontal="right"/>
    </xf>
    <xf numFmtId="165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 applyAlignment="1">
      <alignment horizontal="right"/>
    </xf>
    <xf numFmtId="165" fontId="3" fillId="2" borderId="19" xfId="1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5" fontId="3" fillId="2" borderId="23" xfId="1" applyNumberFormat="1" applyFont="1" applyFill="1" applyBorder="1" applyAlignment="1">
      <alignment horizontal="right"/>
    </xf>
    <xf numFmtId="164" fontId="0" fillId="0" borderId="20" xfId="0" applyNumberFormat="1" applyBorder="1" applyAlignment="1">
      <alignment horizontal="center"/>
    </xf>
    <xf numFmtId="0" fontId="2" fillId="3" borderId="24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43" fontId="7" fillId="2" borderId="14" xfId="1" applyFont="1" applyFill="1" applyBorder="1"/>
    <xf numFmtId="43" fontId="7" fillId="0" borderId="23" xfId="1" applyFont="1" applyFill="1" applyBorder="1"/>
    <xf numFmtId="43" fontId="7" fillId="0" borderId="21" xfId="1" applyFont="1" applyFill="1" applyBorder="1"/>
    <xf numFmtId="0" fontId="8" fillId="3" borderId="24" xfId="0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165" fontId="8" fillId="0" borderId="0" xfId="1" applyNumberFormat="1" applyFont="1" applyFill="1" applyBorder="1"/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44" fontId="7" fillId="0" borderId="32" xfId="2" applyFont="1" applyBorder="1"/>
    <xf numFmtId="0" fontId="0" fillId="0" borderId="4" xfId="0" applyBorder="1" applyAlignment="1">
      <alignment horizontal="right"/>
    </xf>
    <xf numFmtId="0" fontId="0" fillId="2" borderId="6" xfId="0" applyFill="1" applyBorder="1"/>
    <xf numFmtId="9" fontId="7" fillId="0" borderId="15" xfId="3" applyFont="1" applyFill="1" applyBorder="1"/>
    <xf numFmtId="0" fontId="0" fillId="2" borderId="21" xfId="0" applyFill="1" applyBorder="1"/>
    <xf numFmtId="0" fontId="0" fillId="2" borderId="8" xfId="0" applyFill="1" applyBorder="1"/>
    <xf numFmtId="9" fontId="7" fillId="0" borderId="33" xfId="3" applyFont="1" applyFill="1" applyBorder="1"/>
    <xf numFmtId="44" fontId="7" fillId="0" borderId="35" xfId="2" applyFont="1" applyBorder="1"/>
    <xf numFmtId="49" fontId="0" fillId="2" borderId="23" xfId="0" applyNumberFormat="1" applyFill="1" applyBorder="1"/>
    <xf numFmtId="49" fontId="0" fillId="2" borderId="12" xfId="0" applyNumberFormat="1" applyFill="1" applyBorder="1"/>
    <xf numFmtId="49" fontId="0" fillId="2" borderId="21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1" fillId="0" borderId="20" xfId="0" applyFont="1" applyBorder="1" applyAlignment="1">
      <alignment horizontal="left"/>
    </xf>
    <xf numFmtId="49" fontId="11" fillId="0" borderId="21" xfId="0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49" fontId="11" fillId="0" borderId="10" xfId="0" applyNumberFormat="1" applyFont="1" applyBorder="1" applyAlignment="1">
      <alignment horizontal="left"/>
    </xf>
    <xf numFmtId="0" fontId="8" fillId="4" borderId="4" xfId="0" applyFont="1" applyFill="1" applyBorder="1"/>
    <xf numFmtId="0" fontId="8" fillId="4" borderId="5" xfId="0" applyFont="1" applyFill="1" applyBorder="1"/>
    <xf numFmtId="44" fontId="8" fillId="4" borderId="6" xfId="2" applyFont="1" applyFill="1" applyBorder="1"/>
    <xf numFmtId="0" fontId="0" fillId="0" borderId="15" xfId="0" applyBorder="1" applyAlignment="1">
      <alignment horizontal="center"/>
    </xf>
    <xf numFmtId="164" fontId="3" fillId="2" borderId="34" xfId="1" applyNumberFormat="1" applyFont="1" applyFill="1" applyBorder="1" applyAlignment="1">
      <alignment horizontal="right"/>
    </xf>
    <xf numFmtId="165" fontId="3" fillId="2" borderId="11" xfId="1" applyNumberFormat="1" applyFont="1" applyFill="1" applyBorder="1" applyAlignment="1">
      <alignment horizontal="right"/>
    </xf>
    <xf numFmtId="165" fontId="3" fillId="2" borderId="12" xfId="1" applyNumberFormat="1" applyFont="1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2" borderId="10" xfId="0" applyFill="1" applyBorder="1"/>
    <xf numFmtId="9" fontId="7" fillId="0" borderId="26" xfId="3" applyFont="1" applyFill="1" applyBorder="1"/>
    <xf numFmtId="0" fontId="1" fillId="0" borderId="30" xfId="0" applyFont="1" applyBorder="1" applyAlignment="1">
      <alignment horizontal="left" vertical="center"/>
    </xf>
    <xf numFmtId="43" fontId="7" fillId="0" borderId="29" xfId="1" applyFont="1" applyFill="1" applyBorder="1"/>
    <xf numFmtId="43" fontId="7" fillId="0" borderId="25" xfId="1" applyFont="1" applyFill="1" applyBorder="1"/>
    <xf numFmtId="0" fontId="0" fillId="2" borderId="0" xfId="0" applyFill="1" applyAlignment="1">
      <alignment horizontal="left" vertical="top" wrapText="1"/>
    </xf>
    <xf numFmtId="0" fontId="0" fillId="0" borderId="30" xfId="0" applyBorder="1" applyAlignment="1">
      <alignment horizontal="left" wrapText="1"/>
    </xf>
    <xf numFmtId="43" fontId="7" fillId="0" borderId="37" xfId="1" applyFont="1" applyFill="1" applyBorder="1"/>
    <xf numFmtId="43" fontId="7" fillId="0" borderId="36" xfId="1" applyFont="1" applyFill="1" applyBorder="1"/>
    <xf numFmtId="43" fontId="7" fillId="0" borderId="38" xfId="1" applyFont="1" applyFill="1" applyBorder="1"/>
    <xf numFmtId="0" fontId="2" fillId="3" borderId="2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769620</xdr:colOff>
          <xdr:row>2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754380</xdr:colOff>
          <xdr:row>2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190500</xdr:rowOff>
        </xdr:from>
        <xdr:to>
          <xdr:col>8</xdr:col>
          <xdr:colOff>769620</xdr:colOff>
          <xdr:row>2</xdr:row>
          <xdr:rowOff>182880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establish a new project for this activity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showRuler="0" zoomScaleNormal="100" workbookViewId="0"/>
  </sheetViews>
  <sheetFormatPr defaultRowHeight="14.4" x14ac:dyDescent="0.3"/>
  <cols>
    <col min="1" max="1" width="20.77734375" customWidth="1"/>
    <col min="2" max="2" width="15.5546875" bestFit="1" customWidth="1"/>
    <col min="3" max="3" width="14.44140625" customWidth="1"/>
    <col min="4" max="4" width="8.5546875" bestFit="1" customWidth="1"/>
    <col min="5" max="5" width="8.109375" bestFit="1" customWidth="1"/>
    <col min="6" max="6" width="9.5546875" bestFit="1" customWidth="1"/>
    <col min="7" max="7" width="11" bestFit="1" customWidth="1"/>
    <col min="8" max="8" width="14.77734375" bestFit="1" customWidth="1"/>
    <col min="9" max="9" width="12.44140625" customWidth="1"/>
    <col min="10" max="10" width="5.6640625" bestFit="1" customWidth="1"/>
    <col min="11" max="11" width="9.44140625" bestFit="1" customWidth="1"/>
  </cols>
  <sheetData>
    <row r="1" spans="1:12" s="17" customFormat="1" ht="31.05" customHeight="1" x14ac:dyDescent="0.35">
      <c r="A1" s="48" t="s">
        <v>28</v>
      </c>
      <c r="B1" s="82" t="s">
        <v>39</v>
      </c>
      <c r="C1" s="82"/>
      <c r="D1" s="82"/>
      <c r="E1" s="82"/>
      <c r="F1" s="82"/>
      <c r="G1" s="82"/>
      <c r="H1" s="82"/>
      <c r="I1" s="82"/>
    </row>
    <row r="2" spans="1:12" ht="15" thickBot="1" x14ac:dyDescent="0.35"/>
    <row r="3" spans="1:12" ht="15" thickBot="1" x14ac:dyDescent="0.35">
      <c r="A3" s="1" t="s">
        <v>35</v>
      </c>
      <c r="B3" s="51" t="s">
        <v>32</v>
      </c>
      <c r="C3" s="52"/>
      <c r="D3" s="51" t="s">
        <v>33</v>
      </c>
      <c r="E3" s="52" t="s">
        <v>34</v>
      </c>
    </row>
    <row r="5" spans="1:12" x14ac:dyDescent="0.3">
      <c r="A5" s="1" t="s">
        <v>20</v>
      </c>
    </row>
    <row r="6" spans="1:12" x14ac:dyDescent="0.3">
      <c r="A6" s="81"/>
      <c r="B6" s="81"/>
      <c r="C6" s="81"/>
      <c r="D6" s="81"/>
      <c r="E6" s="81"/>
      <c r="F6" s="81"/>
      <c r="G6" s="81"/>
      <c r="H6" s="81"/>
      <c r="I6" s="81"/>
      <c r="J6" s="16"/>
    </row>
    <row r="7" spans="1:12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35">
      <c r="A8" s="1" t="s">
        <v>21</v>
      </c>
    </row>
    <row r="9" spans="1:12" s="1" customFormat="1" ht="54" thickBot="1" x14ac:dyDescent="0.35">
      <c r="A9" s="36" t="s">
        <v>0</v>
      </c>
      <c r="B9" s="86" t="s">
        <v>1</v>
      </c>
      <c r="C9" s="38" t="s">
        <v>3</v>
      </c>
      <c r="D9" s="39" t="s">
        <v>10</v>
      </c>
      <c r="E9" s="40" t="s">
        <v>11</v>
      </c>
      <c r="F9" s="40" t="s">
        <v>12</v>
      </c>
      <c r="G9" s="41" t="s">
        <v>13</v>
      </c>
      <c r="H9" s="36" t="s">
        <v>4</v>
      </c>
      <c r="I9" s="37" t="s">
        <v>25</v>
      </c>
      <c r="J9"/>
      <c r="K9"/>
    </row>
    <row r="10" spans="1:12" s="1" customFormat="1" x14ac:dyDescent="0.3">
      <c r="A10" s="62"/>
      <c r="B10" s="60"/>
      <c r="C10" s="33">
        <v>2088</v>
      </c>
      <c r="D10" s="22"/>
      <c r="E10" s="23">
        <f>-8*12</f>
        <v>-96</v>
      </c>
      <c r="F10" s="23">
        <f>8*-14</f>
        <v>-112</v>
      </c>
      <c r="G10" s="34"/>
      <c r="H10" s="35">
        <f>SUM(C10:G10)</f>
        <v>1880</v>
      </c>
      <c r="I10" s="54"/>
      <c r="J10"/>
      <c r="K10"/>
    </row>
    <row r="11" spans="1:12" ht="15" thickBot="1" x14ac:dyDescent="0.35">
      <c r="A11" s="63"/>
      <c r="B11" s="61"/>
      <c r="C11" s="2">
        <v>2088</v>
      </c>
      <c r="D11" s="30"/>
      <c r="E11" s="29">
        <f>-8*12</f>
        <v>-96</v>
      </c>
      <c r="F11" s="29">
        <f>8*-14</f>
        <v>-112</v>
      </c>
      <c r="G11" s="31"/>
      <c r="H11" s="32">
        <f>SUM(C11:G11)</f>
        <v>1880</v>
      </c>
      <c r="I11" s="55"/>
    </row>
    <row r="12" spans="1:12" x14ac:dyDescent="0.3">
      <c r="A12" s="24"/>
      <c r="B12" s="24"/>
      <c r="C12" s="3"/>
      <c r="D12" s="10"/>
      <c r="E12" s="25"/>
      <c r="F12" s="25"/>
      <c r="G12" s="25"/>
      <c r="H12" s="46" t="s">
        <v>27</v>
      </c>
      <c r="I12" s="47">
        <f>SUM(I10:I11)</f>
        <v>0</v>
      </c>
    </row>
    <row r="13" spans="1:12" ht="15" thickBot="1" x14ac:dyDescent="0.35">
      <c r="A13" s="1" t="s">
        <v>22</v>
      </c>
    </row>
    <row r="14" spans="1:12" ht="54" thickBot="1" x14ac:dyDescent="0.35">
      <c r="A14" s="45" t="s">
        <v>0</v>
      </c>
      <c r="B14" s="86" t="s">
        <v>1</v>
      </c>
      <c r="C14" s="41" t="s">
        <v>37</v>
      </c>
      <c r="D14" s="40" t="s">
        <v>2</v>
      </c>
      <c r="E14" s="40" t="s">
        <v>41</v>
      </c>
      <c r="F14" s="41" t="s">
        <v>42</v>
      </c>
      <c r="G14" s="41" t="s">
        <v>43</v>
      </c>
      <c r="H14" s="41" t="s">
        <v>44</v>
      </c>
      <c r="I14" s="37" t="s">
        <v>7</v>
      </c>
      <c r="J14" s="38" t="s">
        <v>18</v>
      </c>
      <c r="K14" s="38" t="s">
        <v>24</v>
      </c>
      <c r="L14" s="1"/>
    </row>
    <row r="15" spans="1:12" x14ac:dyDescent="0.3">
      <c r="A15" s="64">
        <f>A10</f>
        <v>0</v>
      </c>
      <c r="B15" s="65">
        <f>B10</f>
        <v>0</v>
      </c>
      <c r="C15" s="58"/>
      <c r="D15" s="42"/>
      <c r="E15" s="42"/>
      <c r="F15" s="43">
        <f>D15*0.0091</f>
        <v>0</v>
      </c>
      <c r="G15" s="43" t="str">
        <f>IF(D15&gt;0,54*12,"")</f>
        <v/>
      </c>
      <c r="H15" s="85" t="str">
        <f>IF(D15&gt;0,60*12,"")</f>
        <v/>
      </c>
      <c r="I15" s="44">
        <f>SUM(D15:H15)</f>
        <v>0</v>
      </c>
      <c r="J15" s="56">
        <f>I10/H10</f>
        <v>0</v>
      </c>
      <c r="K15" s="44">
        <f>I15*J15</f>
        <v>0</v>
      </c>
      <c r="L15" s="1"/>
    </row>
    <row r="16" spans="1:12" ht="15" thickBot="1" x14ac:dyDescent="0.35">
      <c r="A16" s="66">
        <f>A11</f>
        <v>0</v>
      </c>
      <c r="B16" s="67">
        <f>B11</f>
        <v>0</v>
      </c>
      <c r="C16" s="59"/>
      <c r="D16" s="19"/>
      <c r="E16" s="19"/>
      <c r="F16" s="20">
        <f>D16*0.0091</f>
        <v>0</v>
      </c>
      <c r="G16" s="20" t="str">
        <f>IF(D16&gt;0,54*12,"")</f>
        <v/>
      </c>
      <c r="H16" s="83" t="str">
        <f>IF(D16&gt;0,60*12,"")</f>
        <v/>
      </c>
      <c r="I16" s="84">
        <f>SUM(D16:H16)</f>
        <v>0</v>
      </c>
      <c r="J16" s="53">
        <f>I11/H11</f>
        <v>0</v>
      </c>
      <c r="K16" s="21">
        <f>I16*J16</f>
        <v>0</v>
      </c>
    </row>
    <row r="17" spans="1:11" x14ac:dyDescent="0.3">
      <c r="B17" s="15"/>
      <c r="C17" s="15"/>
      <c r="D17" s="14"/>
      <c r="E17" s="14"/>
      <c r="F17" s="14"/>
      <c r="G17" s="14"/>
      <c r="H17" s="14"/>
      <c r="I17" s="28" t="s">
        <v>26</v>
      </c>
      <c r="J17" s="26">
        <f>SUM(J15:J16)</f>
        <v>0</v>
      </c>
      <c r="K17" s="27">
        <f>SUM(K15:K16)</f>
        <v>0</v>
      </c>
    </row>
    <row r="18" spans="1:11" ht="15" thickBot="1" x14ac:dyDescent="0.35">
      <c r="A18" s="1" t="s">
        <v>6</v>
      </c>
    </row>
    <row r="19" spans="1:11" x14ac:dyDescent="0.3">
      <c r="A19" s="9" t="s">
        <v>23</v>
      </c>
      <c r="B19" s="49"/>
      <c r="C19" s="50">
        <f>K17</f>
        <v>0</v>
      </c>
    </row>
    <row r="20" spans="1:11" x14ac:dyDescent="0.3">
      <c r="A20" s="4"/>
      <c r="C20" s="6"/>
    </row>
    <row r="21" spans="1:11" x14ac:dyDescent="0.3">
      <c r="A21" s="5" t="s">
        <v>14</v>
      </c>
      <c r="C21" s="6"/>
    </row>
    <row r="22" spans="1:11" x14ac:dyDescent="0.3">
      <c r="A22" s="11"/>
      <c r="C22" s="7"/>
    </row>
    <row r="23" spans="1:11" x14ac:dyDescent="0.3">
      <c r="A23" s="11"/>
      <c r="C23" s="7"/>
    </row>
    <row r="24" spans="1:11" x14ac:dyDescent="0.3">
      <c r="A24" s="4"/>
      <c r="C24" s="57"/>
    </row>
    <row r="25" spans="1:11" x14ac:dyDescent="0.3">
      <c r="A25" s="5" t="s">
        <v>8</v>
      </c>
      <c r="C25" s="6">
        <f>SUM(C19:C24)</f>
        <v>0</v>
      </c>
    </row>
    <row r="26" spans="1:11" x14ac:dyDescent="0.3">
      <c r="A26" s="5" t="s">
        <v>5</v>
      </c>
      <c r="C26" s="7"/>
    </row>
    <row r="27" spans="1:11" x14ac:dyDescent="0.3">
      <c r="A27" s="5" t="s">
        <v>9</v>
      </c>
      <c r="C27" s="57">
        <f>(C25+C26)*0.26</f>
        <v>0</v>
      </c>
    </row>
    <row r="28" spans="1:11" x14ac:dyDescent="0.3">
      <c r="A28" s="5" t="s">
        <v>16</v>
      </c>
      <c r="C28" s="12">
        <f>SUM(C25:C27)</f>
        <v>0</v>
      </c>
    </row>
    <row r="29" spans="1:11" ht="15" thickBot="1" x14ac:dyDescent="0.35">
      <c r="A29" s="5" t="s">
        <v>19</v>
      </c>
      <c r="C29" s="13">
        <f>I12</f>
        <v>0</v>
      </c>
    </row>
    <row r="30" spans="1:11" ht="15" thickBot="1" x14ac:dyDescent="0.35">
      <c r="A30" s="68" t="s">
        <v>17</v>
      </c>
      <c r="B30" s="69"/>
      <c r="C30" s="70" t="e">
        <f>C28/C29</f>
        <v>#DIV/0!</v>
      </c>
    </row>
  </sheetData>
  <mergeCells count="2">
    <mergeCell ref="A6:I6"/>
    <mergeCell ref="B1:I1"/>
  </mergeCells>
  <dataValidations count="2"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000-000000000000}">
      <formula1>6</formula1>
    </dataValidation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000-000001000000}">
      <formula1>7</formula1>
    </dataValidation>
  </dataValidations>
  <printOptions horizontalCentered="1"/>
  <pageMargins left="0.7" right="0.7" top="1" bottom="0.75" header="0.3" footer="0.3"/>
  <pageSetup scale="99" orientation="landscape" r:id="rId1"/>
  <headerFooter>
    <oddHeader>&amp;C&amp;"-,Bold"&amp;12External Sales and Services of Educational Activities Request
Rate Calculation for Services with a Per Hour Rate&amp;"-,Regular"&amp;11
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769620</xdr:colOff>
                    <xdr:row>2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zoomScaleNormal="100" workbookViewId="0"/>
  </sheetViews>
  <sheetFormatPr defaultRowHeight="14.4" x14ac:dyDescent="0.3"/>
  <cols>
    <col min="1" max="1" width="20.77734375" customWidth="1"/>
    <col min="2" max="2" width="15.5546875" bestFit="1" customWidth="1"/>
    <col min="3" max="3" width="14.44140625" bestFit="1" customWidth="1"/>
    <col min="4" max="4" width="8.5546875" bestFit="1" customWidth="1"/>
    <col min="5" max="5" width="8.109375" bestFit="1" customWidth="1"/>
    <col min="6" max="6" width="9.5546875" bestFit="1" customWidth="1"/>
    <col min="7" max="7" width="11" bestFit="1" customWidth="1"/>
    <col min="8" max="8" width="14.77734375" bestFit="1" customWidth="1"/>
    <col min="9" max="9" width="12.77734375" customWidth="1"/>
    <col min="10" max="10" width="5.6640625" bestFit="1" customWidth="1"/>
    <col min="11" max="11" width="9.44140625" bestFit="1" customWidth="1"/>
  </cols>
  <sheetData>
    <row r="1" spans="1:12" s="17" customFormat="1" ht="31.05" customHeight="1" x14ac:dyDescent="0.35">
      <c r="A1" s="78" t="s">
        <v>28</v>
      </c>
      <c r="B1" s="82" t="s">
        <v>39</v>
      </c>
      <c r="C1" s="82"/>
      <c r="D1" s="82"/>
      <c r="E1" s="82"/>
      <c r="F1" s="82"/>
      <c r="G1" s="82"/>
      <c r="H1" s="82"/>
      <c r="I1" s="82"/>
    </row>
    <row r="2" spans="1:12" ht="15" thickBot="1" x14ac:dyDescent="0.35"/>
    <row r="3" spans="1:12" ht="15" thickBot="1" x14ac:dyDescent="0.35">
      <c r="A3" s="1" t="s">
        <v>35</v>
      </c>
      <c r="B3" s="51" t="s">
        <v>32</v>
      </c>
      <c r="C3" s="52"/>
      <c r="D3" s="51" t="s">
        <v>33</v>
      </c>
      <c r="E3" s="52" t="s">
        <v>34</v>
      </c>
    </row>
    <row r="5" spans="1:12" x14ac:dyDescent="0.3">
      <c r="A5" s="1" t="s">
        <v>20</v>
      </c>
    </row>
    <row r="6" spans="1:12" x14ac:dyDescent="0.3">
      <c r="A6" s="81"/>
      <c r="B6" s="81"/>
      <c r="C6" s="81"/>
      <c r="D6" s="81"/>
      <c r="E6" s="81"/>
      <c r="F6" s="81"/>
      <c r="G6" s="81"/>
      <c r="H6" s="81"/>
      <c r="I6" s="81"/>
      <c r="J6" s="18"/>
    </row>
    <row r="7" spans="1:12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35">
      <c r="A8" s="1" t="s">
        <v>21</v>
      </c>
    </row>
    <row r="9" spans="1:12" s="1" customFormat="1" ht="54" thickBot="1" x14ac:dyDescent="0.35">
      <c r="A9" s="36" t="s">
        <v>0</v>
      </c>
      <c r="B9" s="86" t="s">
        <v>1</v>
      </c>
      <c r="C9" s="38" t="s">
        <v>3</v>
      </c>
      <c r="D9" s="39" t="s">
        <v>10</v>
      </c>
      <c r="E9" s="40" t="s">
        <v>11</v>
      </c>
      <c r="F9" s="40" t="s">
        <v>12</v>
      </c>
      <c r="G9" s="41" t="s">
        <v>13</v>
      </c>
      <c r="H9" s="36" t="s">
        <v>4</v>
      </c>
      <c r="I9" s="37" t="s">
        <v>25</v>
      </c>
      <c r="J9"/>
      <c r="K9"/>
    </row>
    <row r="10" spans="1:12" s="1" customFormat="1" x14ac:dyDescent="0.3">
      <c r="A10" s="62"/>
      <c r="B10" s="60"/>
      <c r="C10" s="33">
        <v>2088</v>
      </c>
      <c r="D10" s="22"/>
      <c r="E10" s="23">
        <f>-8*12</f>
        <v>-96</v>
      </c>
      <c r="F10" s="23">
        <f>8*-14</f>
        <v>-112</v>
      </c>
      <c r="G10" s="34"/>
      <c r="H10" s="35">
        <f>SUM(C10:G10)</f>
        <v>1880</v>
      </c>
      <c r="I10" s="54"/>
      <c r="J10"/>
      <c r="K10"/>
    </row>
    <row r="11" spans="1:12" ht="15" thickBot="1" x14ac:dyDescent="0.35">
      <c r="A11" s="63"/>
      <c r="B11" s="61"/>
      <c r="C11" s="2">
        <v>2088</v>
      </c>
      <c r="D11" s="30"/>
      <c r="E11" s="29">
        <f>-8*12</f>
        <v>-96</v>
      </c>
      <c r="F11" s="29">
        <f>8*-14</f>
        <v>-112</v>
      </c>
      <c r="G11" s="31"/>
      <c r="H11" s="32">
        <f>SUM(C11:G11)</f>
        <v>1880</v>
      </c>
      <c r="I11" s="55"/>
    </row>
    <row r="12" spans="1:12" x14ac:dyDescent="0.3">
      <c r="A12" s="24"/>
      <c r="B12" s="24"/>
      <c r="C12" s="3"/>
      <c r="D12" s="10"/>
      <c r="E12" s="25"/>
      <c r="F12" s="25"/>
      <c r="G12" s="25"/>
      <c r="H12" s="46" t="s">
        <v>27</v>
      </c>
      <c r="I12" s="47">
        <f>SUM(I10:I11)</f>
        <v>0</v>
      </c>
    </row>
    <row r="13" spans="1:12" ht="15" thickBot="1" x14ac:dyDescent="0.35">
      <c r="A13" s="1" t="s">
        <v>22</v>
      </c>
    </row>
    <row r="14" spans="1:12" ht="54" thickBot="1" x14ac:dyDescent="0.35">
      <c r="A14" s="45" t="s">
        <v>0</v>
      </c>
      <c r="B14" s="86" t="s">
        <v>1</v>
      </c>
      <c r="C14" s="41" t="s">
        <v>37</v>
      </c>
      <c r="D14" s="40" t="s">
        <v>2</v>
      </c>
      <c r="E14" s="40" t="s">
        <v>41</v>
      </c>
      <c r="F14" s="41" t="s">
        <v>42</v>
      </c>
      <c r="G14" s="41" t="s">
        <v>43</v>
      </c>
      <c r="H14" s="41" t="s">
        <v>44</v>
      </c>
      <c r="I14" s="37" t="s">
        <v>7</v>
      </c>
      <c r="J14" s="38" t="s">
        <v>18</v>
      </c>
      <c r="K14" s="38" t="s">
        <v>24</v>
      </c>
      <c r="L14" s="1"/>
    </row>
    <row r="15" spans="1:12" x14ac:dyDescent="0.3">
      <c r="A15" s="64">
        <f>A10</f>
        <v>0</v>
      </c>
      <c r="B15" s="65">
        <f>B10</f>
        <v>0</v>
      </c>
      <c r="C15" s="58"/>
      <c r="D15" s="42"/>
      <c r="E15" s="42"/>
      <c r="F15" s="43">
        <f>D15*0.0091</f>
        <v>0</v>
      </c>
      <c r="G15" s="43" t="str">
        <f>IF(D15&gt;0,54*12,"")</f>
        <v/>
      </c>
      <c r="H15" s="85" t="str">
        <f>IF(D15&gt;0,60*12,"")</f>
        <v/>
      </c>
      <c r="I15" s="44">
        <f>SUM(D15:H15)</f>
        <v>0</v>
      </c>
      <c r="J15" s="56">
        <f>I10/H10</f>
        <v>0</v>
      </c>
      <c r="K15" s="44">
        <f>I15*J15</f>
        <v>0</v>
      </c>
      <c r="L15" s="1"/>
    </row>
    <row r="16" spans="1:12" ht="15" thickBot="1" x14ac:dyDescent="0.35">
      <c r="A16" s="66">
        <f>A11</f>
        <v>0</v>
      </c>
      <c r="B16" s="67">
        <f>B11</f>
        <v>0</v>
      </c>
      <c r="C16" s="59"/>
      <c r="D16" s="19"/>
      <c r="E16" s="19"/>
      <c r="F16" s="20">
        <f>D16*0.0091</f>
        <v>0</v>
      </c>
      <c r="G16" s="20" t="str">
        <f>IF(D16&gt;0,54*12,"")</f>
        <v/>
      </c>
      <c r="H16" s="83" t="str">
        <f>IF(D16&gt;0,60*12,"")</f>
        <v/>
      </c>
      <c r="I16" s="21">
        <f>SUM(D16:H16)</f>
        <v>0</v>
      </c>
      <c r="J16" s="53">
        <f>I11/H11</f>
        <v>0</v>
      </c>
      <c r="K16" s="21">
        <f>I16*J16</f>
        <v>0</v>
      </c>
    </row>
    <row r="17" spans="1:11" x14ac:dyDescent="0.3">
      <c r="B17" s="15"/>
      <c r="C17" s="15"/>
      <c r="D17" s="14"/>
      <c r="E17" s="14"/>
      <c r="F17" s="14"/>
      <c r="G17" s="14"/>
      <c r="H17" s="14"/>
      <c r="I17" s="28" t="s">
        <v>26</v>
      </c>
      <c r="J17" s="26">
        <f>SUM(J15:J16)</f>
        <v>0</v>
      </c>
      <c r="K17" s="27">
        <f>SUM(K15:K16)</f>
        <v>0</v>
      </c>
    </row>
    <row r="18" spans="1:11" ht="15" thickBot="1" x14ac:dyDescent="0.35">
      <c r="A18" s="1" t="s">
        <v>6</v>
      </c>
    </row>
    <row r="19" spans="1:11" x14ac:dyDescent="0.3">
      <c r="A19" s="9" t="s">
        <v>23</v>
      </c>
      <c r="B19" s="49"/>
      <c r="C19" s="50">
        <f>K17</f>
        <v>0</v>
      </c>
    </row>
    <row r="20" spans="1:11" x14ac:dyDescent="0.3">
      <c r="A20" s="4"/>
      <c r="C20" s="6"/>
    </row>
    <row r="21" spans="1:11" x14ac:dyDescent="0.3">
      <c r="A21" s="5" t="s">
        <v>14</v>
      </c>
      <c r="C21" s="6"/>
    </row>
    <row r="22" spans="1:11" x14ac:dyDescent="0.3">
      <c r="A22" s="11"/>
      <c r="C22" s="7"/>
    </row>
    <row r="23" spans="1:11" x14ac:dyDescent="0.3">
      <c r="A23" s="11"/>
      <c r="C23" s="7"/>
    </row>
    <row r="24" spans="1:11" x14ac:dyDescent="0.3">
      <c r="A24" s="4"/>
      <c r="C24" s="57"/>
    </row>
    <row r="25" spans="1:11" x14ac:dyDescent="0.3">
      <c r="A25" s="5" t="s">
        <v>8</v>
      </c>
      <c r="C25" s="6">
        <f>SUM(C19:C24)</f>
        <v>0</v>
      </c>
    </row>
    <row r="26" spans="1:11" x14ac:dyDescent="0.3">
      <c r="A26" s="5" t="s">
        <v>5</v>
      </c>
      <c r="C26" s="7"/>
    </row>
    <row r="27" spans="1:11" x14ac:dyDescent="0.3">
      <c r="A27" s="5" t="s">
        <v>9</v>
      </c>
      <c r="C27" s="57">
        <f>(C25+C26)*0.26</f>
        <v>0</v>
      </c>
    </row>
    <row r="28" spans="1:11" x14ac:dyDescent="0.3">
      <c r="A28" s="5" t="s">
        <v>16</v>
      </c>
      <c r="C28" s="12">
        <f>SUM(C25:C27)</f>
        <v>0</v>
      </c>
    </row>
    <row r="29" spans="1:11" ht="15" thickBot="1" x14ac:dyDescent="0.35">
      <c r="A29" s="5" t="s">
        <v>31</v>
      </c>
      <c r="C29" s="7"/>
    </row>
    <row r="30" spans="1:11" ht="15" thickBot="1" x14ac:dyDescent="0.35">
      <c r="A30" s="68" t="s">
        <v>40</v>
      </c>
      <c r="B30" s="69"/>
      <c r="C30" s="70" t="e">
        <f>C28/C29</f>
        <v>#DIV/0!</v>
      </c>
    </row>
  </sheetData>
  <mergeCells count="2">
    <mergeCell ref="B1:I1"/>
    <mergeCell ref="A6:I6"/>
  </mergeCells>
  <dataValidations count="2"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100-000000000000}">
      <formula1>7</formula1>
    </dataValidation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100-000001000000}">
      <formula1>6</formula1>
    </dataValidation>
  </dataValidations>
  <pageMargins left="0.25" right="0.25" top="0.82291666666666663" bottom="0.58427083333333329" header="0.3" footer="0.3"/>
  <pageSetup orientation="landscape" r:id="rId1"/>
  <headerFooter>
    <oddHeader>&amp;C&amp;"-,Bold"&amp;12External Sales and Services of Educational Activities Request
Rate Calculation for Services with a Per Unit Rate
&amp;11Attachment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754380</xdr:colOff>
                    <xdr:row>2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showRuler="0" zoomScaleNormal="100" workbookViewId="0"/>
  </sheetViews>
  <sheetFormatPr defaultRowHeight="14.4" x14ac:dyDescent="0.3"/>
  <cols>
    <col min="1" max="1" width="20.77734375" customWidth="1"/>
    <col min="2" max="2" width="14.33203125" bestFit="1" customWidth="1"/>
    <col min="3" max="3" width="14.44140625" bestFit="1" customWidth="1"/>
    <col min="4" max="4" width="11.109375" bestFit="1" customWidth="1"/>
    <col min="5" max="5" width="10.109375" bestFit="1" customWidth="1"/>
    <col min="6" max="6" width="9.5546875" bestFit="1" customWidth="1"/>
    <col min="7" max="7" width="11" customWidth="1"/>
    <col min="8" max="8" width="14.77734375" customWidth="1"/>
    <col min="9" max="9" width="11.5546875" customWidth="1"/>
    <col min="10" max="10" width="5.88671875" bestFit="1" customWidth="1"/>
    <col min="11" max="11" width="9.44140625" bestFit="1" customWidth="1"/>
  </cols>
  <sheetData>
    <row r="1" spans="1:12" s="17" customFormat="1" ht="31.05" customHeight="1" x14ac:dyDescent="0.35">
      <c r="A1" s="48" t="s">
        <v>28</v>
      </c>
      <c r="B1" s="82" t="s">
        <v>39</v>
      </c>
      <c r="C1" s="82"/>
      <c r="D1" s="82"/>
      <c r="E1" s="82"/>
      <c r="F1" s="82"/>
      <c r="G1" s="82"/>
      <c r="H1" s="82"/>
      <c r="I1" s="82"/>
    </row>
    <row r="2" spans="1:12" ht="15" thickBot="1" x14ac:dyDescent="0.35"/>
    <row r="3" spans="1:12" ht="15" thickBot="1" x14ac:dyDescent="0.35">
      <c r="A3" s="1" t="s">
        <v>35</v>
      </c>
      <c r="B3" s="51" t="s">
        <v>32</v>
      </c>
      <c r="C3" s="52">
        <v>123456</v>
      </c>
      <c r="D3" s="51" t="s">
        <v>33</v>
      </c>
      <c r="E3" s="52" t="s">
        <v>36</v>
      </c>
    </row>
    <row r="5" spans="1:12" x14ac:dyDescent="0.3">
      <c r="A5" s="1" t="s">
        <v>20</v>
      </c>
    </row>
    <row r="6" spans="1:12" x14ac:dyDescent="0.3">
      <c r="A6" s="81" t="s">
        <v>30</v>
      </c>
      <c r="B6" s="81"/>
      <c r="C6" s="81"/>
      <c r="D6" s="81"/>
      <c r="E6" s="81"/>
      <c r="F6" s="81"/>
      <c r="G6" s="81"/>
      <c r="H6" s="81"/>
      <c r="I6" s="81"/>
      <c r="J6" s="16"/>
    </row>
    <row r="7" spans="1:12" x14ac:dyDescent="0.3">
      <c r="A7" s="8"/>
      <c r="B7" s="8"/>
      <c r="C7" s="8"/>
      <c r="D7" s="8"/>
      <c r="E7" s="8"/>
      <c r="F7" s="8"/>
      <c r="G7" s="8"/>
      <c r="H7" s="8"/>
      <c r="I7" s="8"/>
      <c r="J7" s="8"/>
    </row>
    <row r="8" spans="1:12" ht="15" thickBot="1" x14ac:dyDescent="0.35">
      <c r="A8" s="1" t="s">
        <v>21</v>
      </c>
    </row>
    <row r="9" spans="1:12" s="1" customFormat="1" ht="54" thickBot="1" x14ac:dyDescent="0.35">
      <c r="A9" s="36" t="s">
        <v>0</v>
      </c>
      <c r="B9" s="37" t="s">
        <v>1</v>
      </c>
      <c r="C9" s="38" t="s">
        <v>3</v>
      </c>
      <c r="D9" s="39" t="s">
        <v>10</v>
      </c>
      <c r="E9" s="40" t="s">
        <v>11</v>
      </c>
      <c r="F9" s="40" t="s">
        <v>12</v>
      </c>
      <c r="G9" s="41" t="s">
        <v>13</v>
      </c>
      <c r="H9" s="36" t="s">
        <v>4</v>
      </c>
      <c r="I9" s="37" t="s">
        <v>25</v>
      </c>
      <c r="J9"/>
      <c r="K9"/>
    </row>
    <row r="10" spans="1:12" s="1" customFormat="1" ht="15" thickBot="1" x14ac:dyDescent="0.35">
      <c r="A10" s="63" t="s">
        <v>0</v>
      </c>
      <c r="B10" s="61" t="s">
        <v>1</v>
      </c>
      <c r="C10" s="71">
        <v>2088</v>
      </c>
      <c r="D10" s="72">
        <v>-120</v>
      </c>
      <c r="E10" s="73">
        <v>-96</v>
      </c>
      <c r="F10" s="73">
        <f>-14*8</f>
        <v>-112</v>
      </c>
      <c r="G10" s="74">
        <v>-48</v>
      </c>
      <c r="H10" s="75">
        <f>SUM(C10:G10)</f>
        <v>1712</v>
      </c>
      <c r="I10" s="76">
        <v>86</v>
      </c>
      <c r="J10"/>
      <c r="K10"/>
    </row>
    <row r="11" spans="1:12" x14ac:dyDescent="0.3">
      <c r="A11" s="24"/>
      <c r="B11" s="24"/>
      <c r="C11" s="3"/>
      <c r="D11" s="10"/>
      <c r="E11" s="25"/>
      <c r="F11" s="25"/>
      <c r="G11" s="25"/>
      <c r="H11" s="46" t="s">
        <v>27</v>
      </c>
      <c r="I11" s="47">
        <f>SUM(I10:I10)</f>
        <v>86</v>
      </c>
    </row>
    <row r="12" spans="1:12" ht="15" thickBot="1" x14ac:dyDescent="0.35">
      <c r="A12" s="1" t="s">
        <v>22</v>
      </c>
    </row>
    <row r="13" spans="1:12" ht="54" thickBot="1" x14ac:dyDescent="0.35">
      <c r="A13" s="45" t="s">
        <v>0</v>
      </c>
      <c r="B13" s="37" t="s">
        <v>1</v>
      </c>
      <c r="C13" s="41" t="s">
        <v>37</v>
      </c>
      <c r="D13" s="40" t="s">
        <v>2</v>
      </c>
      <c r="E13" s="40" t="s">
        <v>41</v>
      </c>
      <c r="F13" s="41" t="s">
        <v>42</v>
      </c>
      <c r="G13" s="41" t="s">
        <v>43</v>
      </c>
      <c r="H13" s="41" t="s">
        <v>44</v>
      </c>
      <c r="I13" s="37" t="s">
        <v>7</v>
      </c>
      <c r="J13" s="38" t="s">
        <v>18</v>
      </c>
      <c r="K13" s="38" t="s">
        <v>24</v>
      </c>
      <c r="L13" s="1"/>
    </row>
    <row r="14" spans="1:12" ht="15" thickBot="1" x14ac:dyDescent="0.35">
      <c r="A14" s="66" t="str">
        <f>A10</f>
        <v>Staff Name</v>
      </c>
      <c r="B14" s="67" t="str">
        <f>B10</f>
        <v>Job Title &amp; Level</v>
      </c>
      <c r="C14" s="59" t="s">
        <v>38</v>
      </c>
      <c r="D14" s="19">
        <v>100000</v>
      </c>
      <c r="E14" s="19">
        <f>D14*0.435</f>
        <v>43500</v>
      </c>
      <c r="F14" s="79">
        <f>D14*0.0091</f>
        <v>910</v>
      </c>
      <c r="G14" s="80">
        <f>IF(D14&gt;0,54*12,"")</f>
        <v>648</v>
      </c>
      <c r="H14" s="80">
        <f>IF(D14&gt;0,60*12,"")</f>
        <v>720</v>
      </c>
      <c r="I14" s="21">
        <f>SUM(D14:H14)</f>
        <v>145778</v>
      </c>
      <c r="J14" s="77">
        <f>I10/H10</f>
        <v>5.0233644859813083E-2</v>
      </c>
      <c r="K14" s="21">
        <f>I14*J14</f>
        <v>7322.9602803738317</v>
      </c>
      <c r="L14" s="1"/>
    </row>
    <row r="15" spans="1:12" x14ac:dyDescent="0.3">
      <c r="B15" s="15"/>
      <c r="C15" s="15"/>
      <c r="D15" s="14"/>
      <c r="E15" s="14"/>
      <c r="I15" s="28" t="s">
        <v>26</v>
      </c>
      <c r="J15" s="26">
        <f>SUM(J14:J14)</f>
        <v>5.0233644859813083E-2</v>
      </c>
      <c r="K15" s="27">
        <f>SUM(K14:K14)</f>
        <v>7322.9602803738317</v>
      </c>
    </row>
    <row r="16" spans="1:12" ht="15" thickBot="1" x14ac:dyDescent="0.35">
      <c r="A16" s="1" t="s">
        <v>6</v>
      </c>
    </row>
    <row r="17" spans="1:3" x14ac:dyDescent="0.3">
      <c r="A17" s="9" t="s">
        <v>23</v>
      </c>
      <c r="B17" s="49"/>
      <c r="C17" s="50">
        <f>K15</f>
        <v>7322.9602803738317</v>
      </c>
    </row>
    <row r="18" spans="1:3" x14ac:dyDescent="0.3">
      <c r="A18" s="4"/>
      <c r="C18" s="6"/>
    </row>
    <row r="19" spans="1:3" x14ac:dyDescent="0.3">
      <c r="A19" s="5" t="s">
        <v>14</v>
      </c>
      <c r="C19" s="6"/>
    </row>
    <row r="20" spans="1:3" x14ac:dyDescent="0.3">
      <c r="A20" s="11" t="s">
        <v>15</v>
      </c>
      <c r="C20" s="7">
        <v>100</v>
      </c>
    </row>
    <row r="21" spans="1:3" x14ac:dyDescent="0.3">
      <c r="A21" s="11" t="s">
        <v>29</v>
      </c>
      <c r="C21" s="7">
        <v>2000</v>
      </c>
    </row>
    <row r="22" spans="1:3" x14ac:dyDescent="0.3">
      <c r="A22" s="4"/>
      <c r="C22" s="57"/>
    </row>
    <row r="23" spans="1:3" x14ac:dyDescent="0.3">
      <c r="A23" s="5" t="s">
        <v>8</v>
      </c>
      <c r="C23" s="6">
        <f>SUM(C17:C22)</f>
        <v>9422.9602803738308</v>
      </c>
    </row>
    <row r="24" spans="1:3" x14ac:dyDescent="0.3">
      <c r="A24" s="5" t="s">
        <v>5</v>
      </c>
      <c r="C24" s="7">
        <v>1285</v>
      </c>
    </row>
    <row r="25" spans="1:3" x14ac:dyDescent="0.3">
      <c r="A25" s="5" t="s">
        <v>9</v>
      </c>
      <c r="C25" s="57">
        <f>(C23+C24)*0.26</f>
        <v>2784.0696728971961</v>
      </c>
    </row>
    <row r="26" spans="1:3" x14ac:dyDescent="0.3">
      <c r="A26" s="5" t="s">
        <v>16</v>
      </c>
      <c r="C26" s="12">
        <f>SUM(C23:C25)</f>
        <v>13492.029953271027</v>
      </c>
    </row>
    <row r="27" spans="1:3" ht="15" thickBot="1" x14ac:dyDescent="0.35">
      <c r="A27" s="5" t="s">
        <v>19</v>
      </c>
      <c r="C27" s="13">
        <f>I11</f>
        <v>86</v>
      </c>
    </row>
    <row r="28" spans="1:3" ht="15" thickBot="1" x14ac:dyDescent="0.35">
      <c r="A28" s="68" t="s">
        <v>17</v>
      </c>
      <c r="B28" s="69"/>
      <c r="C28" s="70">
        <f>C26/C27</f>
        <v>156.88406922408171</v>
      </c>
    </row>
  </sheetData>
  <mergeCells count="2">
    <mergeCell ref="B1:I1"/>
    <mergeCell ref="A6:I6"/>
  </mergeCells>
  <dataValidations count="2">
    <dataValidation type="textLength" operator="equal" allowBlank="1" showInputMessage="1" showErrorMessage="1" errorTitle="Project" error="The project ID is a 7-digit number beginning with &quot;85&quot;.  Budget and Resource Management can establish a new project if needed." promptTitle="Project" prompt="Provide the project for this activity if there is a sales and service activity project established (85XXXXX)" sqref="E3" xr:uid="{00000000-0002-0000-0200-000000000000}">
      <formula1>7</formula1>
    </dataValidation>
    <dataValidation type="textLength" operator="equal" allowBlank="1" showInputMessage="1" showErrorMessage="1" errorTitle="Dept ID" error="The Dept ID is a 6-digit number." promptTitle="Dept ID" prompt="provide the Dept ID for this activity" sqref="C3" xr:uid="{00000000-0002-0000-0200-000001000000}">
      <formula1>6</formula1>
    </dataValidation>
  </dataValidations>
  <printOptions horizontalCentered="1"/>
  <pageMargins left="0.7" right="0.7" top="1" bottom="0.75" header="0.3" footer="0.3"/>
  <pageSetup orientation="landscape" r:id="rId1"/>
  <headerFooter>
    <oddHeader>&amp;C&amp;"-,Bold"&amp;12External Sales and Services of Educational Activities Request
Rate Calculation for Services with a Per Hour Rate&amp;"-,Regular"&amp;11
Attachment 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190500</xdr:rowOff>
                  </from>
                  <to>
                    <xdr:col>8</xdr:col>
                    <xdr:colOff>769620</xdr:colOff>
                    <xdr:row>2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per hour rate calculation</vt:lpstr>
      <vt:lpstr>per service rate calculation</vt:lpstr>
      <vt:lpstr>SAMPLE RATE CALCULATION</vt:lpstr>
      <vt:lpstr>'per hour rate calculation'!Print_Area</vt:lpstr>
      <vt:lpstr>'per service rate calculation'!Print_Area</vt:lpstr>
      <vt:lpstr>'SAMPLE RATE CALCULATION'!Print_Area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graham</dc:creator>
  <cp:lastModifiedBy>Ritterskamp, Sarah</cp:lastModifiedBy>
  <cp:lastPrinted>2014-06-06T21:06:51Z</cp:lastPrinted>
  <dcterms:created xsi:type="dcterms:W3CDTF">2011-02-08T17:30:38Z</dcterms:created>
  <dcterms:modified xsi:type="dcterms:W3CDTF">2025-12-23T22:24:02Z</dcterms:modified>
</cp:coreProperties>
</file>