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Users\Amarinello\Website\Website Updates\Recharge Operations\eCourse Update 201505\"/>
    </mc:Choice>
  </mc:AlternateContent>
  <bookViews>
    <workbookView xWindow="120" yWindow="135" windowWidth="20115" windowHeight="7740"/>
  </bookViews>
  <sheets>
    <sheet name="Plan (Page 3) Subsidy Worksheet" sheetId="4" r:id="rId1"/>
    <sheet name="Plan (Page 3) Subsidy Example" sheetId="1" r:id="rId2"/>
    <sheet name="Subsidized Rate Calculation" sheetId="2" r:id="rId3"/>
  </sheets>
  <externalReferences>
    <externalReference r:id="rId4"/>
  </externalReferences>
  <calcPr calcId="162913" concurrentCalc="0"/>
</workbook>
</file>

<file path=xl/calcChain.xml><?xml version="1.0" encoding="utf-8"?>
<calcChain xmlns="http://schemas.openxmlformats.org/spreadsheetml/2006/main">
  <c r="E55" i="4" l="1"/>
  <c r="G55" i="4"/>
  <c r="E54" i="4"/>
  <c r="G54" i="4"/>
  <c r="I53" i="4"/>
  <c r="E53" i="4"/>
  <c r="G53" i="4"/>
  <c r="I52" i="4"/>
  <c r="E52" i="4"/>
  <c r="G52" i="4"/>
  <c r="F13" i="4"/>
  <c r="F22" i="4"/>
  <c r="F18" i="4"/>
  <c r="F23" i="4"/>
  <c r="F30" i="4"/>
  <c r="F31" i="4"/>
  <c r="E13" i="4"/>
  <c r="E22" i="4"/>
  <c r="E18" i="4"/>
  <c r="E23" i="4"/>
  <c r="E30" i="4"/>
  <c r="E31" i="4"/>
  <c r="E36" i="4"/>
  <c r="E37" i="4"/>
  <c r="E38" i="4"/>
  <c r="E40" i="4"/>
  <c r="E43" i="4"/>
  <c r="F33" i="4"/>
  <c r="F36" i="4"/>
  <c r="F37" i="4"/>
  <c r="F38" i="4"/>
  <c r="F40" i="4"/>
  <c r="F43" i="4"/>
  <c r="F46" i="4"/>
  <c r="F44" i="4"/>
  <c r="G13" i="4"/>
  <c r="I13" i="4"/>
  <c r="G33" i="4"/>
  <c r="I33" i="4"/>
  <c r="I34" i="4"/>
  <c r="I36" i="4"/>
  <c r="G22" i="4"/>
  <c r="G18" i="4"/>
  <c r="G23" i="4"/>
  <c r="G30" i="4"/>
  <c r="G31" i="4"/>
  <c r="H18" i="4"/>
  <c r="H22" i="4"/>
  <c r="H23" i="4"/>
  <c r="H30" i="4"/>
  <c r="H31" i="4"/>
  <c r="I31" i="4"/>
  <c r="I37" i="4"/>
  <c r="I38" i="4"/>
  <c r="G36" i="4"/>
  <c r="G37" i="4"/>
  <c r="G38" i="4"/>
  <c r="D13" i="4"/>
  <c r="D22" i="4"/>
  <c r="D18" i="4"/>
  <c r="D23" i="4"/>
  <c r="D30" i="4"/>
  <c r="D31" i="4"/>
  <c r="D36" i="4"/>
  <c r="D37" i="4"/>
  <c r="D38" i="4"/>
  <c r="H36" i="4"/>
  <c r="H37" i="4"/>
  <c r="I30" i="4"/>
  <c r="I29" i="4"/>
  <c r="I28" i="4"/>
  <c r="I27" i="4"/>
  <c r="I26" i="4"/>
  <c r="I25" i="4"/>
  <c r="I24" i="4"/>
  <c r="I23" i="4"/>
  <c r="I22" i="4"/>
  <c r="I21" i="4"/>
  <c r="I20" i="4"/>
  <c r="I19" i="4"/>
  <c r="I18" i="4"/>
  <c r="I17" i="4"/>
  <c r="I16" i="4"/>
  <c r="I15" i="4"/>
  <c r="I11" i="4"/>
  <c r="I10" i="4"/>
  <c r="C28" i="2"/>
  <c r="F7" i="2"/>
  <c r="E7" i="2"/>
  <c r="G7" i="2"/>
  <c r="H7" i="2"/>
  <c r="F8" i="2"/>
  <c r="E8" i="2"/>
  <c r="G8" i="2"/>
  <c r="H8" i="2"/>
  <c r="H9" i="2"/>
  <c r="B9" i="2"/>
  <c r="H15" i="2"/>
  <c r="F9" i="2"/>
  <c r="H16" i="2"/>
  <c r="H17" i="2"/>
  <c r="H19" i="2"/>
  <c r="H21" i="2"/>
  <c r="C27" i="2"/>
  <c r="C29" i="2"/>
  <c r="C31" i="2"/>
  <c r="G10" i="1"/>
  <c r="G13" i="1"/>
  <c r="I13" i="1"/>
  <c r="F13" i="1"/>
  <c r="F22" i="1"/>
  <c r="F18" i="1"/>
  <c r="F23" i="1"/>
  <c r="F30" i="1"/>
  <c r="F31" i="1"/>
  <c r="E13" i="1"/>
  <c r="E22" i="1"/>
  <c r="E18" i="1"/>
  <c r="E23" i="1"/>
  <c r="E30" i="1"/>
  <c r="E31" i="1"/>
  <c r="E36" i="1"/>
  <c r="E37" i="1"/>
  <c r="E38" i="1"/>
  <c r="E40" i="1"/>
  <c r="E43" i="1"/>
  <c r="F33" i="1"/>
  <c r="F36" i="1"/>
  <c r="F37" i="1"/>
  <c r="F38" i="1"/>
  <c r="F40" i="1"/>
  <c r="F43" i="1"/>
  <c r="F46" i="1"/>
  <c r="F44" i="1"/>
  <c r="G33" i="1"/>
  <c r="I33" i="1"/>
  <c r="I34" i="1"/>
  <c r="I36" i="1"/>
  <c r="D52" i="1"/>
  <c r="E52" i="1"/>
  <c r="F52" i="1"/>
  <c r="G52" i="1"/>
  <c r="G20" i="1"/>
  <c r="G21" i="1"/>
  <c r="G22" i="1"/>
  <c r="G16" i="1"/>
  <c r="G17" i="1"/>
  <c r="G18" i="1"/>
  <c r="G23" i="1"/>
  <c r="G25" i="1"/>
  <c r="G27" i="1"/>
  <c r="G29" i="1"/>
  <c r="G30" i="1"/>
  <c r="G31" i="1"/>
  <c r="H16" i="1"/>
  <c r="H18" i="1"/>
  <c r="H20" i="1"/>
  <c r="H22" i="1"/>
  <c r="H23" i="1"/>
  <c r="I15" i="2"/>
  <c r="H27" i="1"/>
  <c r="I16" i="2"/>
  <c r="H29" i="1"/>
  <c r="H30" i="1"/>
  <c r="H31" i="1"/>
  <c r="I31" i="1"/>
  <c r="I37" i="1"/>
  <c r="I38" i="1"/>
  <c r="I11" i="1"/>
  <c r="I10" i="1"/>
  <c r="C53" i="1"/>
  <c r="I53" i="1"/>
  <c r="I52" i="1"/>
  <c r="I30" i="1"/>
  <c r="I29" i="1"/>
  <c r="I28" i="1"/>
  <c r="I27" i="1"/>
  <c r="I26" i="1"/>
  <c r="I25" i="1"/>
  <c r="I24" i="1"/>
  <c r="I23" i="1"/>
  <c r="I22" i="1"/>
  <c r="I21" i="1"/>
  <c r="I20" i="1"/>
  <c r="I19" i="1"/>
  <c r="I18" i="1"/>
  <c r="I17" i="1"/>
  <c r="I15" i="1"/>
  <c r="I16" i="1"/>
  <c r="G35" i="1"/>
  <c r="G36" i="1"/>
  <c r="G37" i="1"/>
  <c r="G38" i="1"/>
  <c r="F53" i="1"/>
  <c r="D53" i="1"/>
  <c r="H36" i="1"/>
  <c r="H37" i="1"/>
  <c r="I9" i="2"/>
  <c r="I17" i="2"/>
  <c r="I20" i="2"/>
  <c r="A8" i="2"/>
  <c r="A53" i="1"/>
  <c r="A7" i="2"/>
  <c r="A52" i="1"/>
  <c r="B27" i="2"/>
  <c r="B29" i="2"/>
  <c r="G9" i="2"/>
  <c r="E55" i="1"/>
  <c r="G55" i="1"/>
  <c r="E54" i="1"/>
  <c r="G54" i="1"/>
  <c r="E53" i="1"/>
  <c r="G53" i="1"/>
  <c r="D13" i="1"/>
  <c r="D22" i="1"/>
  <c r="D18" i="1"/>
  <c r="D23" i="1"/>
  <c r="D30" i="1"/>
  <c r="D31" i="1"/>
  <c r="D36" i="1"/>
  <c r="D37" i="1"/>
  <c r="D38" i="1"/>
</calcChain>
</file>

<file path=xl/comments1.xml><?xml version="1.0" encoding="utf-8"?>
<comments xmlns="http://schemas.openxmlformats.org/spreadsheetml/2006/main">
  <authors>
    <author>Default</author>
    <author>Gabriella Hato</author>
    <author>DLS Admin</author>
    <author>A satisfied Microsoft Office user</author>
    <author>GHato</author>
    <author>UCSF</author>
  </authors>
  <commentList>
    <comment ref="D8" authorId="0" shapeId="0">
      <text>
        <r>
          <rPr>
            <b/>
            <sz val="14"/>
            <color indexed="81"/>
            <rFont val="Tahoma"/>
            <family val="2"/>
          </rPr>
          <t>In this column, enter numbers from the last approved proposal budget page.</t>
        </r>
      </text>
    </comment>
    <comment ref="E8" authorId="1" shapeId="0">
      <text>
        <r>
          <rPr>
            <b/>
            <sz val="14"/>
            <color indexed="81"/>
            <rFont val="Tahoma"/>
            <family val="2"/>
          </rPr>
          <t>In this column, enter numbers from the actuals column on the 2013-14 MyReports Monthly Report.</t>
        </r>
      </text>
    </comment>
    <comment ref="F8" authorId="0" shapeId="0">
      <text>
        <r>
          <rPr>
            <b/>
            <sz val="14"/>
            <color indexed="81"/>
            <rFont val="Tahoma"/>
            <family val="2"/>
          </rPr>
          <t>In this column enter forecasted expenses and revenues for 2014-15.</t>
        </r>
        <r>
          <rPr>
            <sz val="8"/>
            <color indexed="81"/>
            <rFont val="Tahoma"/>
            <family val="2"/>
          </rPr>
          <t xml:space="preserve">
</t>
        </r>
      </text>
    </comment>
    <comment ref="G8" authorId="0" shapeId="0">
      <text>
        <r>
          <rPr>
            <b/>
            <sz val="14"/>
            <color indexed="81"/>
            <rFont val="Tahoma"/>
            <family val="2"/>
          </rPr>
          <t xml:space="preserve">In this column, enter the planned annual expenses and revenues for 2015-16.
</t>
        </r>
        <r>
          <rPr>
            <sz val="8"/>
            <color indexed="81"/>
            <rFont val="Tahoma"/>
            <family val="2"/>
          </rPr>
          <t xml:space="preserve">
</t>
        </r>
      </text>
    </comment>
    <comment ref="A10" authorId="2" shapeId="0">
      <text>
        <r>
          <rPr>
            <b/>
            <sz val="12"/>
            <color indexed="81"/>
            <rFont val="Tahoma"/>
            <family val="2"/>
          </rPr>
          <t xml:space="preserve">UCSF Internal Recharges include recharges internal to department, outside department (but recoreded in UCSF ledger), UCSF Medical Center and other UC campuses.
</t>
        </r>
      </text>
    </comment>
    <comment ref="A11" authorId="3" shapeId="0">
      <text>
        <r>
          <rPr>
            <b/>
            <sz val="14"/>
            <color indexed="81"/>
            <rFont val="Tahoma"/>
            <family val="2"/>
          </rPr>
          <t>Revenue received from external users for goods or services covered under this recharge proposal (do not plan indirect cost recovery because collected indirect costs are automatically transferred to the Chancellor's fund).</t>
        </r>
      </text>
    </comment>
    <comment ref="G13" authorId="3" shapeId="0">
      <text>
        <r>
          <rPr>
            <b/>
            <sz val="14"/>
            <color indexed="81"/>
            <rFont val="Tahoma"/>
            <family val="2"/>
          </rPr>
          <t>"Total Revenue" on line 13 (column G) should equal "Adjusted Expense for Rate Calculation" on line 37 (column G)</t>
        </r>
      </text>
    </comment>
    <comment ref="A28" authorId="2" shapeId="0">
      <text>
        <r>
          <rPr>
            <b/>
            <sz val="12"/>
            <color indexed="81"/>
            <rFont val="Tahoma"/>
            <family val="2"/>
          </rPr>
          <t>Please note that Travel, Meeting and Entertainment expense categories are generally unallowable on a recharge except in cases where it solely benefits the recharge activity and is necessary for providing product(s) or service(s).</t>
        </r>
      </text>
    </comment>
    <comment ref="A33" authorId="2" shapeId="0">
      <text>
        <r>
          <rPr>
            <b/>
            <sz val="12"/>
            <color indexed="81"/>
            <rFont val="Tahoma"/>
            <family val="2"/>
          </rPr>
          <t xml:space="preserve">Net Surplus is shown as a negative number; net deficit is shown as a positive number.
</t>
        </r>
        <r>
          <rPr>
            <b/>
            <sz val="9"/>
            <color indexed="81"/>
            <rFont val="Tahoma"/>
            <family val="2"/>
          </rPr>
          <t xml:space="preserve">
</t>
        </r>
      </text>
    </comment>
    <comment ref="F33" authorId="0" shapeId="0">
      <text>
        <r>
          <rPr>
            <b/>
            <sz val="14"/>
            <color indexed="81"/>
            <rFont val="Tahoma"/>
            <family val="2"/>
          </rPr>
          <t>2013-14 adjusted Net Position from Column E line 43.</t>
        </r>
      </text>
    </comment>
    <comment ref="G33" authorId="0" shapeId="0">
      <text>
        <r>
          <rPr>
            <b/>
            <sz val="14"/>
            <color indexed="81"/>
            <rFont val="Tahoma"/>
            <family val="2"/>
          </rPr>
          <t>2014-15 forecasted Net Position to be applied in 2015-16 (from Column F line 44).</t>
        </r>
      </text>
    </comment>
    <comment ref="A34" authorId="2" shapeId="0">
      <text>
        <r>
          <rPr>
            <b/>
            <sz val="12"/>
            <color indexed="81"/>
            <rFont val="Tahoma"/>
            <family val="2"/>
          </rPr>
          <t xml:space="preserve">Planned working capital may not exceed 2 months (16.6%) of planned expense. </t>
        </r>
        <r>
          <rPr>
            <sz val="12"/>
            <color indexed="81"/>
            <rFont val="Tahoma"/>
            <family val="2"/>
          </rPr>
          <t xml:space="preserve">
</t>
        </r>
      </text>
    </comment>
    <comment ref="A35" authorId="2" shapeId="0">
      <text>
        <r>
          <rPr>
            <b/>
            <sz val="12"/>
            <color indexed="81"/>
            <rFont val="Tahoma"/>
            <family val="2"/>
          </rPr>
          <t>Any recharge proposal containing a subsidy must include the DeptID-Fund-Project of the subsidy source and method for applying subsidy.  For more information on subsidies, please consult the UCSF Sales and Service Center Policy Guidance and Procedures Manual, Section IV.C.12</t>
        </r>
        <r>
          <rPr>
            <sz val="12"/>
            <color indexed="81"/>
            <rFont val="Tahoma"/>
            <family val="2"/>
          </rPr>
          <t xml:space="preserve">
</t>
        </r>
      </text>
    </comment>
    <comment ref="E38" authorId="0" shapeId="0">
      <text>
        <r>
          <rPr>
            <b/>
            <sz val="14"/>
            <color indexed="81"/>
            <rFont val="Tahoma"/>
            <family val="2"/>
          </rPr>
          <t>This amount must match the 6/30/14 MyReports Net Position.</t>
        </r>
      </text>
    </comment>
    <comment ref="A41" authorId="2" shapeId="0">
      <text>
        <r>
          <rPr>
            <b/>
            <sz val="12"/>
            <color indexed="81"/>
            <rFont val="Tahoma"/>
            <family val="2"/>
          </rPr>
          <t>Adjustments that increase the net position should be shown as a positive number, adjustments that decrease the net position should be shown as a negative number.</t>
        </r>
        <r>
          <rPr>
            <sz val="9"/>
            <color indexed="81"/>
            <rFont val="Tahoma"/>
            <family val="2"/>
          </rPr>
          <t xml:space="preserve">
</t>
        </r>
      </text>
    </comment>
    <comment ref="E41" authorId="4" shapeId="0">
      <text>
        <r>
          <rPr>
            <b/>
            <sz val="14"/>
            <color indexed="81"/>
            <rFont val="Tahoma"/>
            <family val="2"/>
          </rPr>
          <t>STIP revenue/expense on recharges is reviewed annually and is based on the sum of all monthly STIP postings in the prior fiscal year.  Only annual net STIP expense must be transferred to a discretionary Fund-DeptID-Project; annual net STIP revenue must remain in the recharge Project.</t>
        </r>
      </text>
    </comment>
    <comment ref="E43" authorId="5" shapeId="0">
      <text>
        <r>
          <rPr>
            <b/>
            <sz val="14"/>
            <color indexed="81"/>
            <rFont val="Tahoma"/>
            <family val="2"/>
          </rPr>
          <t xml:space="preserve">Enter the adjusted 2013-14 Net Position in Column F line 33. </t>
        </r>
      </text>
    </comment>
    <comment ref="F46" authorId="0" shapeId="0">
      <text>
        <r>
          <rPr>
            <b/>
            <sz val="14"/>
            <color indexed="81"/>
            <rFont val="Tahoma"/>
            <family val="2"/>
          </rPr>
          <t>Enter the portion of the estimated 2014-15 Net Position to be applied in 2015-16 in Column G line 33.</t>
        </r>
      </text>
    </comment>
    <comment ref="B51" authorId="3" shapeId="0">
      <text>
        <r>
          <rPr>
            <b/>
            <sz val="14"/>
            <color indexed="81"/>
            <rFont val="Tahoma"/>
            <family val="2"/>
          </rPr>
          <t>Show plan account as budgeted above:
Faculty =  5000C
Non-Faculty Academic = 5020C
Staff = 5050C</t>
        </r>
      </text>
    </comment>
  </commentList>
</comments>
</file>

<file path=xl/comments2.xml><?xml version="1.0" encoding="utf-8"?>
<comments xmlns="http://schemas.openxmlformats.org/spreadsheetml/2006/main">
  <authors>
    <author>Default</author>
    <author>Gabriella Hato</author>
    <author>DLS Admin</author>
    <author>A satisfied Microsoft Office user</author>
    <author>GHato</author>
    <author>UCSF</author>
  </authors>
  <commentList>
    <comment ref="D8" authorId="0" shapeId="0">
      <text>
        <r>
          <rPr>
            <b/>
            <sz val="14"/>
            <color indexed="81"/>
            <rFont val="Tahoma"/>
            <family val="2"/>
          </rPr>
          <t>In this column, enter numbers from the last approved proposal budget page.</t>
        </r>
      </text>
    </comment>
    <comment ref="E8" authorId="1" shapeId="0">
      <text>
        <r>
          <rPr>
            <b/>
            <sz val="14"/>
            <color indexed="81"/>
            <rFont val="Tahoma"/>
            <family val="2"/>
          </rPr>
          <t>In this column, enter numbers from the actuals column on the 2013-14 MyReports Monthly Report.</t>
        </r>
      </text>
    </comment>
    <comment ref="F8" authorId="0" shapeId="0">
      <text>
        <r>
          <rPr>
            <b/>
            <sz val="14"/>
            <color indexed="81"/>
            <rFont val="Tahoma"/>
            <family val="2"/>
          </rPr>
          <t>In this column enter forecasted expenses and revenues for 2014-15.</t>
        </r>
        <r>
          <rPr>
            <sz val="8"/>
            <color indexed="81"/>
            <rFont val="Tahoma"/>
            <family val="2"/>
          </rPr>
          <t xml:space="preserve">
</t>
        </r>
      </text>
    </comment>
    <comment ref="G8" authorId="0" shapeId="0">
      <text>
        <r>
          <rPr>
            <b/>
            <sz val="14"/>
            <color indexed="81"/>
            <rFont val="Tahoma"/>
            <family val="2"/>
          </rPr>
          <t xml:space="preserve">In this column, enter the planned annual expenses and revenues for 2015-16.
</t>
        </r>
        <r>
          <rPr>
            <sz val="8"/>
            <color indexed="81"/>
            <rFont val="Tahoma"/>
            <family val="2"/>
          </rPr>
          <t xml:space="preserve">
</t>
        </r>
      </text>
    </comment>
    <comment ref="A10" authorId="2" shapeId="0">
      <text>
        <r>
          <rPr>
            <b/>
            <sz val="12"/>
            <color indexed="81"/>
            <rFont val="Tahoma"/>
            <family val="2"/>
          </rPr>
          <t xml:space="preserve">UCSF Internal Recharges include recharges internal to department, outside department (but recoreded in UCSF ledger), UCSF Medical Center and other UC campuses.
</t>
        </r>
      </text>
    </comment>
    <comment ref="A11" authorId="3" shapeId="0">
      <text>
        <r>
          <rPr>
            <b/>
            <sz val="14"/>
            <color indexed="81"/>
            <rFont val="Tahoma"/>
            <family val="2"/>
          </rPr>
          <t>Revenue received from external users for goods or services covered under this recharge proposal (do not plan indirect cost recovery because collected indirect costs are automatically transferred to the Chancellor's fund).</t>
        </r>
      </text>
    </comment>
    <comment ref="G13" authorId="3" shapeId="0">
      <text>
        <r>
          <rPr>
            <b/>
            <sz val="14"/>
            <color indexed="81"/>
            <rFont val="Tahoma"/>
            <family val="2"/>
          </rPr>
          <t>"Total Revenue" on line 13 (column G) should equal "Adjusted Expense for Rate Calculation" on line 37 (column G)</t>
        </r>
      </text>
    </comment>
    <comment ref="A28" authorId="2" shapeId="0">
      <text>
        <r>
          <rPr>
            <b/>
            <sz val="12"/>
            <color indexed="81"/>
            <rFont val="Tahoma"/>
            <family val="2"/>
          </rPr>
          <t>Please note that Travel, Meeting and Entertainment expense categories are generally unallowable on a recharge except in cases where it solely benefits the recharge activity and is necessary for providing product(s) or service(s).</t>
        </r>
      </text>
    </comment>
    <comment ref="A33" authorId="2" shapeId="0">
      <text>
        <r>
          <rPr>
            <b/>
            <sz val="12"/>
            <color indexed="81"/>
            <rFont val="Tahoma"/>
            <family val="2"/>
          </rPr>
          <t xml:space="preserve">Net Surplus is shown as a negative number; net deficit is shown as a positive number.
</t>
        </r>
        <r>
          <rPr>
            <b/>
            <sz val="9"/>
            <color indexed="81"/>
            <rFont val="Tahoma"/>
            <family val="2"/>
          </rPr>
          <t xml:space="preserve">
</t>
        </r>
      </text>
    </comment>
    <comment ref="F33" authorId="0" shapeId="0">
      <text>
        <r>
          <rPr>
            <b/>
            <sz val="14"/>
            <color indexed="81"/>
            <rFont val="Tahoma"/>
            <family val="2"/>
          </rPr>
          <t>2013-14 adjusted Net Position from Column E line 43.</t>
        </r>
      </text>
    </comment>
    <comment ref="G33" authorId="0" shapeId="0">
      <text>
        <r>
          <rPr>
            <b/>
            <sz val="14"/>
            <color indexed="81"/>
            <rFont val="Tahoma"/>
            <family val="2"/>
          </rPr>
          <t>2014-15 forecasted Net Position to be applied in 2015-16 (from Column F line 44).</t>
        </r>
      </text>
    </comment>
    <comment ref="A34" authorId="2" shapeId="0">
      <text>
        <r>
          <rPr>
            <b/>
            <sz val="12"/>
            <color indexed="81"/>
            <rFont val="Tahoma"/>
            <family val="2"/>
          </rPr>
          <t xml:space="preserve">Planned working capital may not exceed 2 months (16.6%) of planned expense. </t>
        </r>
        <r>
          <rPr>
            <sz val="12"/>
            <color indexed="81"/>
            <rFont val="Tahoma"/>
            <family val="2"/>
          </rPr>
          <t xml:space="preserve">
</t>
        </r>
      </text>
    </comment>
    <comment ref="A35" authorId="2" shapeId="0">
      <text>
        <r>
          <rPr>
            <b/>
            <sz val="12"/>
            <color indexed="81"/>
            <rFont val="Tahoma"/>
            <family val="2"/>
          </rPr>
          <t>Any recharge proposal containing a subsidy must include the DeptID-Fund-Project of the subsidy source and method for applying subsidy.  For more information on subsidies, please consult the UCSF Sales and Service Center Policy Guidance and Procedures Manual, Section IV.C.12</t>
        </r>
        <r>
          <rPr>
            <sz val="12"/>
            <color indexed="81"/>
            <rFont val="Tahoma"/>
            <family val="2"/>
          </rPr>
          <t xml:space="preserve">
</t>
        </r>
      </text>
    </comment>
    <comment ref="E38" authorId="0" shapeId="0">
      <text>
        <r>
          <rPr>
            <b/>
            <sz val="14"/>
            <color indexed="81"/>
            <rFont val="Tahoma"/>
            <family val="2"/>
          </rPr>
          <t>This amount must match the 6/30/14 MyReports Net Position.</t>
        </r>
      </text>
    </comment>
    <comment ref="A41" authorId="2" shapeId="0">
      <text>
        <r>
          <rPr>
            <b/>
            <sz val="12"/>
            <color indexed="81"/>
            <rFont val="Tahoma"/>
            <family val="2"/>
          </rPr>
          <t>Adjustments that increase the net position should be shown as a positive number, adjustments that decrease the net position should be shown as a negative number.</t>
        </r>
        <r>
          <rPr>
            <sz val="9"/>
            <color indexed="81"/>
            <rFont val="Tahoma"/>
            <family val="2"/>
          </rPr>
          <t xml:space="preserve">
</t>
        </r>
      </text>
    </comment>
    <comment ref="E41" authorId="4" shapeId="0">
      <text>
        <r>
          <rPr>
            <b/>
            <sz val="14"/>
            <color indexed="81"/>
            <rFont val="Tahoma"/>
            <family val="2"/>
          </rPr>
          <t>STIP revenue/expense on recharges is reviewed annually and is based on the sum of all monthly STIP postings in the prior fiscal year.  Only annual net STIP expense must be transferred to a discretionary Fund-DeptID-Project; annual net STIP revenue must remain in the recharge Project.</t>
        </r>
      </text>
    </comment>
    <comment ref="E43" authorId="5" shapeId="0">
      <text>
        <r>
          <rPr>
            <b/>
            <sz val="14"/>
            <color indexed="81"/>
            <rFont val="Tahoma"/>
            <family val="2"/>
          </rPr>
          <t xml:space="preserve">Enter the adjusted 2013-14 Net Position in Column F line 33. </t>
        </r>
      </text>
    </comment>
    <comment ref="F46" authorId="0" shapeId="0">
      <text>
        <r>
          <rPr>
            <b/>
            <sz val="14"/>
            <color indexed="81"/>
            <rFont val="Tahoma"/>
            <family val="2"/>
          </rPr>
          <t>Enter the portion of the estimated 2014-15 Net Position to be applied in 2015-16 in Column G line 33.</t>
        </r>
      </text>
    </comment>
    <comment ref="B51" authorId="3" shapeId="0">
      <text>
        <r>
          <rPr>
            <b/>
            <sz val="14"/>
            <color indexed="81"/>
            <rFont val="Tahoma"/>
            <family val="2"/>
          </rPr>
          <t>Show plan account as budgeted above:
Faculty =  5000C
Non-Faculty Academic = 5020C
Staff = 5050C</t>
        </r>
      </text>
    </comment>
  </commentList>
</comments>
</file>

<file path=xl/sharedStrings.xml><?xml version="1.0" encoding="utf-8"?>
<sst xmlns="http://schemas.openxmlformats.org/spreadsheetml/2006/main" count="234" uniqueCount="121">
  <si>
    <t>2015-16 RECHARGE PROPOSAL</t>
  </si>
  <si>
    <t>Plan</t>
  </si>
  <si>
    <t>Recharge Activity Name:</t>
  </si>
  <si>
    <t>Recharge Dept ID-Fund-Award-Project:</t>
  </si>
  <si>
    <t>2013-14</t>
  </si>
  <si>
    <t>2014-15</t>
  </si>
  <si>
    <t>2015-16</t>
  </si>
  <si>
    <t>6/30/14 Actuals</t>
  </si>
  <si>
    <t>Plan Accounts</t>
  </si>
  <si>
    <t>Budget</t>
  </si>
  <si>
    <t>in MyReport</t>
  </si>
  <si>
    <t>Forecast</t>
  </si>
  <si>
    <t>REVENUE:</t>
  </si>
  <si>
    <t>UCSF Internal Recharges</t>
  </si>
  <si>
    <t>4250C</t>
  </si>
  <si>
    <t>External Revenue</t>
  </si>
  <si>
    <t>4200C</t>
  </si>
  <si>
    <t>STIP Revenue</t>
  </si>
  <si>
    <t>4550C</t>
  </si>
  <si>
    <t>N/A</t>
  </si>
  <si>
    <t>TOTAL REVENUE (lines 10 through 12)</t>
  </si>
  <si>
    <t>EXPENSE:</t>
  </si>
  <si>
    <t>Salaries - Faculty</t>
  </si>
  <si>
    <t>5000C</t>
  </si>
  <si>
    <t>Salaries - Non-Faculty Academic</t>
  </si>
  <si>
    <t>5020C</t>
  </si>
  <si>
    <t>Salaries -Staff</t>
  </si>
  <si>
    <t>5050C</t>
  </si>
  <si>
    <t>Subtotal Salary (lines 15 through 17)</t>
  </si>
  <si>
    <t>Benefits - Faculty</t>
  </si>
  <si>
    <t>5030C</t>
  </si>
  <si>
    <t>Benefits - Non-Faculty Academic</t>
  </si>
  <si>
    <t>5040C</t>
  </si>
  <si>
    <t xml:space="preserve">Benefits - Non-Academic </t>
  </si>
  <si>
    <t>5060C</t>
  </si>
  <si>
    <t>Subtotal Benefits (lines 19 through 21)</t>
  </si>
  <si>
    <t>Total Personnel Costs (lines 18 + 22)</t>
  </si>
  <si>
    <t>Occupancy Expense</t>
  </si>
  <si>
    <t>5300C</t>
  </si>
  <si>
    <t>Depreciation</t>
  </si>
  <si>
    <t>5500C</t>
  </si>
  <si>
    <t>Supplies &amp; Materials</t>
  </si>
  <si>
    <t>5515C</t>
  </si>
  <si>
    <t>Services</t>
  </si>
  <si>
    <t>5550C</t>
  </si>
  <si>
    <t>Travel, Meeting &amp; Entertainment</t>
  </si>
  <si>
    <t>5578C</t>
  </si>
  <si>
    <t>Other Expense</t>
  </si>
  <si>
    <t>5580C</t>
  </si>
  <si>
    <t xml:space="preserve">Total Non-Salary Expense (lines 24 through 29)  </t>
  </si>
  <si>
    <t>TOTAL EXPENSE (lines 22 + 30)</t>
  </si>
  <si>
    <t>ADJUSTMENTS:</t>
  </si>
  <si>
    <t xml:space="preserve">Net Position Beginning of Period </t>
  </si>
  <si>
    <t>Working Capital Reserve</t>
  </si>
  <si>
    <t>Less Subsidies (attach details regarding method and Dept ID-Fund-Project)</t>
  </si>
  <si>
    <t>TOTAL ADJUSTMENTS (lines 33 through 35)</t>
  </si>
  <si>
    <t>ADJUSTED EXPENSE FOR RATE CALCULATION (lines 31 +36)</t>
  </si>
  <si>
    <r>
      <t xml:space="preserve">NET POSITION (line 13 - 37)  </t>
    </r>
    <r>
      <rPr>
        <sz val="12"/>
        <rFont val="Helv"/>
      </rPr>
      <t>(Column E = 6/30/14 Net Position)</t>
    </r>
  </si>
  <si>
    <t>ADJUSTMENTS TO NET POSITION:</t>
  </si>
  <si>
    <t>Net Position from Line 38</t>
  </si>
  <si>
    <t>Net STIP expense to be transferred to a discretionary Dept ID-Fund-Project</t>
  </si>
  <si>
    <t>Other Adjustments (Please Specify)</t>
  </si>
  <si>
    <t>ADJUSTED NET POSTION (lines 40 + 41 + 42)</t>
  </si>
  <si>
    <t>NET POSTION TO BE APPLIED TO 2015-16 (Enter in Column G Line 33)</t>
  </si>
  <si>
    <t>TREATMENT OF NET POSITION:</t>
  </si>
  <si>
    <t>Amount to be applied to 2015-16 (1 year amortization)</t>
  </si>
  <si>
    <t xml:space="preserve">Enter in Column G Line 33 --&gt; </t>
  </si>
  <si>
    <t>Amount to be applied to 2016-17 (2 year amortization)</t>
  </si>
  <si>
    <t>$</t>
  </si>
  <si>
    <t>Amount to be applied to 2017-18 (3 year amortization)</t>
  </si>
  <si>
    <t>PERSONNEL DETAIL 2015-16 Plan (insert additional lines as needed):</t>
  </si>
  <si>
    <t xml:space="preserve">Plan  </t>
  </si>
  <si>
    <t>FTE % to Rchg</t>
  </si>
  <si>
    <t>FTE Annual</t>
  </si>
  <si>
    <t>Salary to</t>
  </si>
  <si>
    <t>Benefits to</t>
  </si>
  <si>
    <t>Job Title and Level</t>
  </si>
  <si>
    <t>Account</t>
  </si>
  <si>
    <t>Activity</t>
  </si>
  <si>
    <t>Salary</t>
  </si>
  <si>
    <t>Recharge Activity</t>
  </si>
  <si>
    <t>% Benefits Rate</t>
  </si>
  <si>
    <t>Total Projected Expenses:</t>
  </si>
  <si>
    <t xml:space="preserve">Title </t>
  </si>
  <si>
    <t>Recharge
FTE Effort</t>
  </si>
  <si>
    <t>Annual*
Salary</t>
  </si>
  <si>
    <t>Fringe Benefits Rate</t>
  </si>
  <si>
    <t>Fringe*
Benefits</t>
  </si>
  <si>
    <t>Salary to
Recharge</t>
  </si>
  <si>
    <t>Benefits to
Recharge</t>
  </si>
  <si>
    <t>Total to
Recharge</t>
  </si>
  <si>
    <t>Subtotal Salary &amp; Fringe Benefits:</t>
  </si>
  <si>
    <t>* Includes Range, Merit, and Performance Awards</t>
  </si>
  <si>
    <t>Maintenance &amp; Service</t>
  </si>
  <si>
    <t>Rate Calculation:</t>
  </si>
  <si>
    <t>Rate per Hour</t>
  </si>
  <si>
    <t>Microscope Recharge</t>
  </si>
  <si>
    <t>Data Network ($41/FTE/mo)</t>
  </si>
  <si>
    <t>GAEL ($0.85 per $100 salary)</t>
  </si>
  <si>
    <t>Non-Salary Expense:</t>
  </si>
  <si>
    <t>Subsidy</t>
  </si>
  <si>
    <t>Microscope Depreciation</t>
  </si>
  <si>
    <t>TOTAL EXPENSE:</t>
  </si>
  <si>
    <t>Personnel:</t>
  </si>
  <si>
    <t>Subtotal Non-Salary Expense:</t>
  </si>
  <si>
    <t>Total Expense</t>
  </si>
  <si>
    <t>Total Hours</t>
  </si>
  <si>
    <t>Full Cost</t>
  </si>
  <si>
    <t>Subsidized</t>
  </si>
  <si>
    <t>Subsidy *</t>
  </si>
  <si>
    <t>Adjusted Expense for Rate Calculation:</t>
  </si>
  <si>
    <t>Projected Revenue</t>
  </si>
  <si>
    <t>D-F-P</t>
  </si>
  <si>
    <t>123456-5000-1111111</t>
  </si>
  <si>
    <t>% FTE</t>
  </si>
  <si>
    <t>* A $51,567 subsidy will be applied from D-F-P 123456-5000-1111111 to cover 10% FTE effort for Specialist and associated benefits, data network and GAEL and $39,036 of the Service Contract.</t>
  </si>
  <si>
    <t xml:space="preserve">Subsidized </t>
  </si>
  <si>
    <t>%FTE</t>
  </si>
  <si>
    <t>Charged to the Subsidy</t>
  </si>
  <si>
    <t>Charged to Recharge</t>
  </si>
  <si>
    <t>xxxxxx-xxxx-xxxxxxx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</si>
</sst>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4" formatCode="_(&quot;$&quot;* #,##0.00_);_(&quot;$&quot;* \(#,##0.00\);_(&quot;$&quot;* &quot;-&quot;??_);_(@_)"/>
    <numFmt numFmtId="164" formatCode="_(&quot;$&quot;* #,##0_);_(&quot;$&quot;* \(#,##0\);_(&quot;$&quot;* &quot;-&quot;??_);_(@_)"/>
  </numFmts>
  <fonts count="20" x14ac:knownFonts="1">
    <font>
      <sz val="11"/>
      <color theme="1"/>
      <name val="Calibri"/>
      <family val="2"/>
      <scheme val="minor"/>
    </font>
    <font>
      <sz val="11"/>
      <color theme="1"/>
      <name val="Calibri"/>
      <family val="2"/>
      <scheme val="minor"/>
    </font>
    <font>
      <b/>
      <sz val="16"/>
      <name val="Helv"/>
    </font>
    <font>
      <b/>
      <sz val="12"/>
      <name val="Helv"/>
    </font>
    <font>
      <sz val="10"/>
      <name val="Helv"/>
    </font>
    <font>
      <b/>
      <sz val="10"/>
      <name val="Helv"/>
    </font>
    <font>
      <b/>
      <i/>
      <sz val="12"/>
      <name val="Helv"/>
    </font>
    <font>
      <sz val="12"/>
      <name val="Helv"/>
    </font>
    <font>
      <i/>
      <sz val="12"/>
      <name val="Helv"/>
    </font>
    <font>
      <b/>
      <sz val="14"/>
      <color indexed="81"/>
      <name val="Tahoma"/>
      <family val="2"/>
    </font>
    <font>
      <sz val="8"/>
      <color indexed="81"/>
      <name val="Tahoma"/>
      <family val="2"/>
    </font>
    <font>
      <b/>
      <sz val="12"/>
      <color indexed="81"/>
      <name val="Tahoma"/>
      <family val="2"/>
    </font>
    <font>
      <b/>
      <sz val="9"/>
      <color indexed="81"/>
      <name val="Tahoma"/>
      <family val="2"/>
    </font>
    <font>
      <sz val="12"/>
      <color indexed="81"/>
      <name val="Tahoma"/>
      <family val="2"/>
    </font>
    <font>
      <sz val="9"/>
      <color indexed="81"/>
      <name val="Tahoma"/>
      <family val="2"/>
    </font>
    <font>
      <b/>
      <sz val="16"/>
      <name val="Calibri"/>
      <family val="2"/>
      <scheme val="minor"/>
    </font>
    <font>
      <sz val="11"/>
      <name val="Calibri"/>
      <family val="2"/>
      <scheme val="minor"/>
    </font>
    <font>
      <b/>
      <sz val="11"/>
      <name val="Calibri"/>
      <family val="2"/>
      <scheme val="minor"/>
    </font>
    <font>
      <sz val="14"/>
      <name val="Calibri"/>
      <family val="2"/>
      <scheme val="minor"/>
    </font>
    <font>
      <b/>
      <sz val="12"/>
      <name val="Calibri"/>
      <family val="2"/>
      <scheme val="minor"/>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4.9989318521683403E-2"/>
        <bgColor indexed="22"/>
      </patternFill>
    </fill>
    <fill>
      <patternFill patternType="solid">
        <fgColor theme="9" tint="0.79998168889431442"/>
        <bgColor indexed="64"/>
      </patternFill>
    </fill>
  </fills>
  <borders count="129">
    <border>
      <left/>
      <right/>
      <top/>
      <bottom/>
      <diagonal/>
    </border>
    <border>
      <left/>
      <right/>
      <top style="medium">
        <color indexed="8"/>
      </top>
      <bottom/>
      <diagonal/>
    </border>
    <border>
      <left style="medium">
        <color indexed="8"/>
      </left>
      <right/>
      <top/>
      <bottom/>
      <diagonal/>
    </border>
    <border>
      <left/>
      <right/>
      <top/>
      <bottom style="thin">
        <color indexed="64"/>
      </bottom>
      <diagonal/>
    </border>
    <border>
      <left style="thin">
        <color indexed="64"/>
      </left>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style="medium">
        <color indexed="64"/>
      </right>
      <top style="medium">
        <color indexed="8"/>
      </top>
      <bottom style="medium">
        <color indexed="8"/>
      </bottom>
      <diagonal/>
    </border>
    <border>
      <left style="thin">
        <color indexed="8"/>
      </left>
      <right/>
      <top style="thin">
        <color indexed="8"/>
      </top>
      <bottom/>
      <diagonal/>
    </border>
    <border>
      <left style="thin">
        <color indexed="64"/>
      </left>
      <right style="medium">
        <color indexed="8"/>
      </right>
      <top/>
      <bottom/>
      <diagonal/>
    </border>
    <border>
      <left style="medium">
        <color indexed="8"/>
      </left>
      <right style="medium">
        <color indexed="8"/>
      </right>
      <top/>
      <bottom/>
      <diagonal/>
    </border>
    <border>
      <left/>
      <right style="medium">
        <color indexed="64"/>
      </right>
      <top/>
      <bottom/>
      <diagonal/>
    </border>
    <border>
      <left style="thin">
        <color indexed="8"/>
      </left>
      <right/>
      <top/>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bottom style="thin">
        <color indexed="64"/>
      </bottom>
      <diagonal/>
    </border>
    <border>
      <left style="thin">
        <color indexed="8"/>
      </left>
      <right/>
      <top style="medium">
        <color indexed="8"/>
      </top>
      <bottom style="thin">
        <color indexed="64"/>
      </bottom>
      <diagonal/>
    </border>
    <border>
      <left style="medium">
        <color indexed="8"/>
      </left>
      <right/>
      <top/>
      <bottom style="thin">
        <color indexed="64"/>
      </bottom>
      <diagonal/>
    </border>
    <border>
      <left style="thin">
        <color indexed="64"/>
      </left>
      <right style="medium">
        <color indexed="8"/>
      </right>
      <top/>
      <bottom style="thin">
        <color indexed="64"/>
      </bottom>
      <diagonal/>
    </border>
    <border>
      <left style="medium">
        <color indexed="8"/>
      </left>
      <right style="medium">
        <color indexed="8"/>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8"/>
      </left>
      <right style="medium">
        <color indexed="8"/>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8"/>
      </left>
      <right/>
      <top/>
      <bottom style="medium">
        <color indexed="64"/>
      </bottom>
      <diagonal/>
    </border>
    <border>
      <left style="medium">
        <color indexed="8"/>
      </left>
      <right/>
      <top style="thin">
        <color indexed="64"/>
      </top>
      <bottom style="medium">
        <color indexed="64"/>
      </bottom>
      <diagonal/>
    </border>
    <border>
      <left style="thin">
        <color indexed="64"/>
      </left>
      <right style="medium">
        <color indexed="8"/>
      </right>
      <top style="thin">
        <color indexed="64"/>
      </top>
      <bottom style="medium">
        <color indexed="64"/>
      </bottom>
      <diagonal/>
    </border>
    <border>
      <left style="medium">
        <color indexed="8"/>
      </left>
      <right style="medium">
        <color indexed="8"/>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top/>
      <bottom style="medium">
        <color indexed="8"/>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style="thin">
        <color indexed="8"/>
      </left>
      <right/>
      <top style="thin">
        <color indexed="64"/>
      </top>
      <bottom style="thin">
        <color indexed="64"/>
      </bottom>
      <diagonal/>
    </border>
    <border>
      <left/>
      <right/>
      <top style="thin">
        <color indexed="64"/>
      </top>
      <bottom/>
      <diagonal/>
    </border>
    <border>
      <left style="thin">
        <color indexed="8"/>
      </left>
      <right/>
      <top style="thin">
        <color indexed="64"/>
      </top>
      <bottom/>
      <diagonal/>
    </border>
    <border>
      <left style="medium">
        <color indexed="64"/>
      </left>
      <right/>
      <top style="thin">
        <color indexed="64"/>
      </top>
      <bottom style="thin">
        <color indexed="8"/>
      </bottom>
      <diagonal/>
    </border>
    <border>
      <left/>
      <right/>
      <top style="thin">
        <color indexed="64"/>
      </top>
      <bottom style="thin">
        <color indexed="8"/>
      </bottom>
      <diagonal/>
    </border>
    <border>
      <left style="thin">
        <color indexed="8"/>
      </left>
      <right/>
      <top style="thin">
        <color indexed="64"/>
      </top>
      <bottom style="thin">
        <color indexed="8"/>
      </bottom>
      <diagonal/>
    </border>
    <border>
      <left style="medium">
        <color indexed="8"/>
      </left>
      <right/>
      <top style="thin">
        <color indexed="64"/>
      </top>
      <bottom style="thin">
        <color indexed="8"/>
      </bottom>
      <diagonal/>
    </border>
    <border>
      <left style="thin">
        <color indexed="64"/>
      </left>
      <right style="medium">
        <color indexed="8"/>
      </right>
      <top style="thin">
        <color indexed="64"/>
      </top>
      <bottom style="thin">
        <color indexed="8"/>
      </bottom>
      <diagonal/>
    </border>
    <border>
      <left style="medium">
        <color indexed="8"/>
      </left>
      <right style="medium">
        <color indexed="8"/>
      </right>
      <top style="thin">
        <color indexed="64"/>
      </top>
      <bottom style="thin">
        <color indexed="8"/>
      </bottom>
      <diagonal/>
    </border>
    <border>
      <left/>
      <right style="medium">
        <color indexed="64"/>
      </right>
      <top style="thin">
        <color indexed="64"/>
      </top>
      <bottom style="thin">
        <color indexed="8"/>
      </bottom>
      <diagonal/>
    </border>
    <border>
      <left style="medium">
        <color indexed="64"/>
      </left>
      <right/>
      <top/>
      <bottom style="medium">
        <color indexed="8"/>
      </bottom>
      <diagonal/>
    </border>
    <border>
      <left style="medium">
        <color indexed="8"/>
      </left>
      <right/>
      <top/>
      <bottom style="medium">
        <color indexed="8"/>
      </bottom>
      <diagonal/>
    </border>
    <border>
      <left style="thin">
        <color indexed="64"/>
      </left>
      <right style="medium">
        <color indexed="8"/>
      </right>
      <top style="medium">
        <color indexed="8"/>
      </top>
      <bottom style="medium">
        <color indexed="8"/>
      </bottom>
      <diagonal/>
    </border>
    <border>
      <left style="thin">
        <color indexed="8"/>
      </left>
      <right/>
      <top/>
      <bottom style="thin">
        <color indexed="64"/>
      </bottom>
      <diagonal/>
    </border>
    <border>
      <left style="thin">
        <color indexed="64"/>
      </left>
      <right/>
      <top style="medium">
        <color indexed="64"/>
      </top>
      <bottom style="medium">
        <color indexed="64"/>
      </bottom>
      <diagonal/>
    </border>
    <border>
      <left style="medium">
        <color indexed="8"/>
      </left>
      <right style="thin">
        <color indexed="64"/>
      </right>
      <top/>
      <bottom style="medium">
        <color indexed="64"/>
      </bottom>
      <diagonal/>
    </border>
    <border>
      <left style="thin">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right style="medium">
        <color indexed="64"/>
      </right>
      <top/>
      <bottom style="medium">
        <color indexed="64"/>
      </bottom>
      <diagonal/>
    </border>
    <border>
      <left style="thin">
        <color indexed="64"/>
      </left>
      <right style="medium">
        <color indexed="8"/>
      </right>
      <top style="thin">
        <color indexed="64"/>
      </top>
      <bottom style="thin">
        <color indexed="64"/>
      </bottom>
      <diagonal/>
    </border>
    <border>
      <left/>
      <right/>
      <top style="thin">
        <color indexed="64"/>
      </top>
      <bottom style="medium">
        <color indexed="64"/>
      </bottom>
      <diagonal/>
    </border>
    <border>
      <left style="medium">
        <color indexed="8"/>
      </left>
      <right/>
      <top/>
      <bottom style="medium">
        <color indexed="64"/>
      </bottom>
      <diagonal/>
    </border>
    <border>
      <left style="medium">
        <color indexed="8"/>
      </left>
      <right style="thin">
        <color indexed="64"/>
      </right>
      <top style="medium">
        <color indexed="64"/>
      </top>
      <bottom style="medium">
        <color indexed="64"/>
      </bottom>
      <diagonal/>
    </border>
    <border>
      <left/>
      <right style="medium">
        <color indexed="8"/>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8"/>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8"/>
      </left>
      <right style="medium">
        <color indexed="8"/>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8"/>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8"/>
      </right>
      <top style="medium">
        <color indexed="64"/>
      </top>
      <bottom/>
      <diagonal/>
    </border>
    <border>
      <left/>
      <right style="thin">
        <color indexed="8"/>
      </right>
      <top style="medium">
        <color indexed="64"/>
      </top>
      <bottom/>
      <diagonal/>
    </border>
    <border>
      <left style="thin">
        <color indexed="8"/>
      </left>
      <right style="thin">
        <color indexed="64"/>
      </right>
      <top style="medium">
        <color indexed="64"/>
      </top>
      <bottom/>
      <diagonal/>
    </border>
    <border>
      <left style="medium">
        <color indexed="64"/>
      </left>
      <right style="thin">
        <color indexed="8"/>
      </right>
      <top/>
      <bottom/>
      <diagonal/>
    </border>
    <border>
      <left/>
      <right style="thin">
        <color indexed="8"/>
      </right>
      <top/>
      <bottom style="thin">
        <color indexed="8"/>
      </bottom>
      <diagonal/>
    </border>
    <border>
      <left style="thin">
        <color indexed="8"/>
      </left>
      <right style="thin">
        <color indexed="64"/>
      </right>
      <top/>
      <bottom style="thin">
        <color indexed="8"/>
      </bottom>
      <diagonal/>
    </border>
    <border>
      <left/>
      <right style="medium">
        <color indexed="64"/>
      </right>
      <top/>
      <bottom style="thin">
        <color indexed="8"/>
      </bottom>
      <diagonal/>
    </border>
    <border>
      <left style="medium">
        <color indexed="64"/>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medium">
        <color indexed="64"/>
      </left>
      <right style="thin">
        <color indexed="8"/>
      </right>
      <top style="thin">
        <color indexed="64"/>
      </top>
      <bottom style="medium">
        <color indexed="64"/>
      </bottom>
      <diagonal/>
    </border>
    <border>
      <left/>
      <right style="thin">
        <color indexed="8"/>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right style="medium">
        <color indexed="64"/>
      </right>
      <top style="medium">
        <color indexed="8"/>
      </top>
      <bottom/>
      <diagonal/>
    </border>
    <border>
      <left/>
      <right style="medium">
        <color indexed="64"/>
      </right>
      <top/>
      <bottom style="medium">
        <color indexed="8"/>
      </bottom>
      <diagonal/>
    </border>
    <border>
      <left style="medium">
        <color indexed="64"/>
      </left>
      <right style="medium">
        <color indexed="64"/>
      </right>
      <top style="thin">
        <color indexed="64"/>
      </top>
      <bottom style="thin">
        <color indexed="8"/>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48">
    <xf numFmtId="0" fontId="0" fillId="0" borderId="0" xfId="0"/>
    <xf numFmtId="0" fontId="3" fillId="0" borderId="2" xfId="0" applyFont="1" applyBorder="1" applyAlignment="1">
      <alignment horizontal="left"/>
    </xf>
    <xf numFmtId="0" fontId="4" fillId="0" borderId="3" xfId="0" applyFont="1" applyBorder="1" applyAlignment="1"/>
    <xf numFmtId="0" fontId="4" fillId="0" borderId="0" xfId="0" applyFont="1" applyBorder="1" applyAlignment="1"/>
    <xf numFmtId="0" fontId="0" fillId="0" borderId="3" xfId="0" applyBorder="1" applyAlignment="1"/>
    <xf numFmtId="0" fontId="5" fillId="0" borderId="2" xfId="0" applyFont="1" applyBorder="1"/>
    <xf numFmtId="0" fontId="5" fillId="0" borderId="0" xfId="0" applyFont="1" applyBorder="1"/>
    <xf numFmtId="0" fontId="5" fillId="0" borderId="0" xfId="0" applyFont="1"/>
    <xf numFmtId="0" fontId="6" fillId="0" borderId="4" xfId="0" applyFont="1" applyBorder="1"/>
    <xf numFmtId="0" fontId="6" fillId="0" borderId="0" xfId="0" applyFont="1" applyBorder="1"/>
    <xf numFmtId="0" fontId="7" fillId="0" borderId="0" xfId="0" applyFont="1"/>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xf numFmtId="0" fontId="3" fillId="0" borderId="0" xfId="0" applyFont="1" applyBorder="1"/>
    <xf numFmtId="0" fontId="3" fillId="0" borderId="9" xfId="0" applyFont="1" applyBorder="1"/>
    <xf numFmtId="0" fontId="7" fillId="0" borderId="2" xfId="0" applyFont="1" applyBorder="1" applyAlignment="1">
      <alignment horizontal="center"/>
    </xf>
    <xf numFmtId="0" fontId="0" fillId="0" borderId="10" xfId="0" applyFont="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3" fillId="0" borderId="0" xfId="0" applyFont="1" applyBorder="1" applyAlignment="1">
      <alignment horizontal="center"/>
    </xf>
    <xf numFmtId="0" fontId="3" fillId="0" borderId="13"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3" fillId="2" borderId="14" xfId="0" applyFont="1" applyFill="1" applyBorder="1" applyAlignment="1">
      <alignment horizontal="left"/>
    </xf>
    <xf numFmtId="0" fontId="3" fillId="2" borderId="15" xfId="0" applyFont="1" applyFill="1" applyBorder="1" applyAlignment="1">
      <alignment horizontal="left"/>
    </xf>
    <xf numFmtId="0" fontId="3" fillId="2" borderId="15" xfId="0" applyFont="1" applyFill="1" applyBorder="1"/>
    <xf numFmtId="37" fontId="7" fillId="2" borderId="15" xfId="0" applyNumberFormat="1" applyFont="1" applyFill="1" applyBorder="1" applyProtection="1"/>
    <xf numFmtId="37" fontId="7" fillId="2" borderId="16" xfId="0" applyNumberFormat="1" applyFont="1" applyFill="1" applyBorder="1" applyProtection="1"/>
    <xf numFmtId="0" fontId="0" fillId="3" borderId="17" xfId="0" applyFont="1" applyFill="1" applyBorder="1" applyAlignment="1">
      <alignment horizontal="left"/>
    </xf>
    <xf numFmtId="0" fontId="7" fillId="3" borderId="3" xfId="0" applyFont="1" applyFill="1" applyBorder="1" applyAlignment="1">
      <alignment horizontal="center"/>
    </xf>
    <xf numFmtId="0" fontId="0" fillId="3" borderId="18" xfId="0" applyFont="1" applyFill="1" applyBorder="1" applyAlignment="1">
      <alignment horizontal="center"/>
    </xf>
    <xf numFmtId="37" fontId="7" fillId="3" borderId="19" xfId="0" applyNumberFormat="1" applyFont="1" applyFill="1" applyBorder="1" applyAlignment="1" applyProtection="1">
      <alignment horizontal="right"/>
      <protection locked="0"/>
    </xf>
    <xf numFmtId="37" fontId="7" fillId="3" borderId="20" xfId="0" applyNumberFormat="1" applyFont="1" applyFill="1" applyBorder="1" applyAlignment="1" applyProtection="1">
      <alignment horizontal="right"/>
      <protection locked="0"/>
    </xf>
    <xf numFmtId="37" fontId="7" fillId="3" borderId="21" xfId="0" applyNumberFormat="1" applyFont="1" applyFill="1" applyBorder="1" applyAlignment="1" applyProtection="1">
      <alignment horizontal="right"/>
      <protection locked="0"/>
    </xf>
    <xf numFmtId="37" fontId="7" fillId="3" borderId="22" xfId="0" applyNumberFormat="1" applyFont="1" applyFill="1" applyBorder="1" applyAlignment="1" applyProtection="1">
      <alignment horizontal="right"/>
      <protection locked="0"/>
    </xf>
    <xf numFmtId="0" fontId="7" fillId="3" borderId="23" xfId="0" applyFont="1" applyFill="1" applyBorder="1" applyAlignment="1">
      <alignment horizontal="left"/>
    </xf>
    <xf numFmtId="0" fontId="7" fillId="3" borderId="24" xfId="0" applyFont="1" applyFill="1" applyBorder="1" applyAlignment="1">
      <alignment horizontal="center"/>
    </xf>
    <xf numFmtId="0" fontId="0" fillId="3" borderId="25" xfId="0" applyFont="1" applyFill="1" applyBorder="1" applyAlignment="1">
      <alignment horizontal="center"/>
    </xf>
    <xf numFmtId="37" fontId="7" fillId="3" borderId="2" xfId="0" applyNumberFormat="1" applyFont="1" applyFill="1" applyBorder="1" applyAlignment="1" applyProtection="1">
      <alignment horizontal="right"/>
      <protection locked="0"/>
    </xf>
    <xf numFmtId="37" fontId="7" fillId="3" borderId="10" xfId="0" applyNumberFormat="1" applyFont="1" applyFill="1" applyBorder="1" applyAlignment="1" applyProtection="1">
      <alignment horizontal="right"/>
      <protection locked="0"/>
    </xf>
    <xf numFmtId="37" fontId="7" fillId="3" borderId="11" xfId="0" applyNumberFormat="1" applyFont="1" applyFill="1" applyBorder="1" applyAlignment="1" applyProtection="1">
      <alignment horizontal="right"/>
      <protection locked="0"/>
    </xf>
    <xf numFmtId="37" fontId="7" fillId="3" borderId="12" xfId="0" applyNumberFormat="1" applyFont="1" applyFill="1" applyBorder="1" applyAlignment="1" applyProtection="1">
      <alignment horizontal="right"/>
      <protection locked="0"/>
    </xf>
    <xf numFmtId="0" fontId="0" fillId="3" borderId="26" xfId="0" applyFont="1" applyFill="1" applyBorder="1" applyAlignment="1">
      <alignment horizontal="left"/>
    </xf>
    <xf numFmtId="0" fontId="7" fillId="3" borderId="27" xfId="0" applyFont="1" applyFill="1" applyBorder="1" applyAlignment="1">
      <alignment horizontal="center"/>
    </xf>
    <xf numFmtId="0" fontId="0" fillId="3" borderId="28" xfId="0" applyFont="1" applyFill="1" applyBorder="1" applyAlignment="1">
      <alignment horizontal="center"/>
    </xf>
    <xf numFmtId="37" fontId="0" fillId="3" borderId="29" xfId="0" applyNumberFormat="1" applyFont="1" applyFill="1" applyBorder="1" applyAlignment="1" applyProtection="1">
      <alignment horizontal="center"/>
      <protection locked="0"/>
    </xf>
    <xf numFmtId="37" fontId="7" fillId="3" borderId="30" xfId="0" applyNumberFormat="1" applyFont="1" applyFill="1" applyBorder="1" applyAlignment="1" applyProtection="1">
      <alignment horizontal="right"/>
      <protection locked="0"/>
    </xf>
    <xf numFmtId="37" fontId="0" fillId="3" borderId="31" xfId="0" applyNumberFormat="1" applyFont="1" applyFill="1" applyBorder="1" applyAlignment="1" applyProtection="1">
      <alignment horizontal="center"/>
      <protection locked="0"/>
    </xf>
    <xf numFmtId="37" fontId="0" fillId="3" borderId="32" xfId="0" applyNumberFormat="1" applyFont="1" applyFill="1" applyBorder="1" applyAlignment="1" applyProtection="1">
      <alignment horizontal="center"/>
      <protection locked="0"/>
    </xf>
    <xf numFmtId="0" fontId="3" fillId="0" borderId="33" xfId="0" applyFont="1" applyBorder="1" applyAlignment="1">
      <alignment horizontal="left"/>
    </xf>
    <xf numFmtId="0" fontId="3" fillId="0" borderId="0" xfId="0" applyFont="1" applyBorder="1" applyAlignment="1">
      <alignment horizontal="left"/>
    </xf>
    <xf numFmtId="0" fontId="3" fillId="0" borderId="34" xfId="0" applyFont="1" applyBorder="1"/>
    <xf numFmtId="37" fontId="3" fillId="0" borderId="35" xfId="0" applyNumberFormat="1" applyFont="1" applyBorder="1" applyProtection="1"/>
    <xf numFmtId="37" fontId="3" fillId="0" borderId="36" xfId="0" applyNumberFormat="1" applyFont="1" applyBorder="1" applyProtection="1"/>
    <xf numFmtId="37" fontId="3" fillId="0" borderId="11" xfId="0" applyNumberFormat="1" applyFont="1" applyBorder="1" applyProtection="1"/>
    <xf numFmtId="37" fontId="3" fillId="0" borderId="12" xfId="0" applyNumberFormat="1" applyFont="1" applyBorder="1" applyProtection="1"/>
    <xf numFmtId="0" fontId="3" fillId="4" borderId="37" xfId="0" applyFont="1" applyFill="1" applyBorder="1" applyAlignment="1">
      <alignment horizontal="left"/>
    </xf>
    <xf numFmtId="0" fontId="3" fillId="4" borderId="38" xfId="0" applyFont="1" applyFill="1" applyBorder="1" applyAlignment="1">
      <alignment horizontal="left"/>
    </xf>
    <xf numFmtId="0" fontId="3" fillId="4" borderId="38" xfId="0" applyFont="1" applyFill="1" applyBorder="1"/>
    <xf numFmtId="37" fontId="3" fillId="4" borderId="38" xfId="0" applyNumberFormat="1" applyFont="1" applyFill="1" applyBorder="1" applyProtection="1"/>
    <xf numFmtId="0" fontId="7" fillId="4" borderId="0" xfId="0" applyFont="1" applyFill="1"/>
    <xf numFmtId="0" fontId="0" fillId="3" borderId="39" xfId="0" applyFont="1" applyFill="1" applyBorder="1" applyAlignment="1">
      <alignment horizontal="center"/>
    </xf>
    <xf numFmtId="0" fontId="3" fillId="0" borderId="17" xfId="0" applyFont="1" applyBorder="1" applyAlignment="1">
      <alignment horizontal="left"/>
    </xf>
    <xf numFmtId="0" fontId="7" fillId="0" borderId="3" xfId="0" applyFont="1" applyBorder="1" applyAlignment="1">
      <alignment horizontal="left"/>
    </xf>
    <xf numFmtId="0" fontId="7" fillId="0" borderId="24" xfId="0" applyFont="1" applyBorder="1"/>
    <xf numFmtId="37" fontId="7" fillId="0" borderId="19" xfId="0" applyNumberFormat="1" applyFont="1" applyBorder="1" applyAlignment="1" applyProtection="1">
      <alignment horizontal="right"/>
      <protection locked="0"/>
    </xf>
    <xf numFmtId="37" fontId="7" fillId="0" borderId="20" xfId="0" applyNumberFormat="1" applyFont="1" applyBorder="1" applyAlignment="1" applyProtection="1">
      <alignment horizontal="right"/>
      <protection locked="0"/>
    </xf>
    <xf numFmtId="37" fontId="7" fillId="0" borderId="21" xfId="0" applyNumberFormat="1" applyFont="1" applyBorder="1" applyAlignment="1" applyProtection="1">
      <alignment horizontal="right"/>
      <protection locked="0"/>
    </xf>
    <xf numFmtId="37" fontId="7" fillId="0" borderId="22" xfId="0" applyNumberFormat="1" applyFont="1" applyBorder="1" applyAlignment="1" applyProtection="1">
      <alignment horizontal="right"/>
      <protection locked="0"/>
    </xf>
    <xf numFmtId="0" fontId="7" fillId="3" borderId="40" xfId="0" applyFont="1" applyFill="1" applyBorder="1" applyAlignment="1">
      <alignment horizontal="center"/>
    </xf>
    <xf numFmtId="0" fontId="0" fillId="3" borderId="41" xfId="0" applyFont="1" applyFill="1" applyBorder="1" applyAlignment="1">
      <alignment horizontal="center"/>
    </xf>
    <xf numFmtId="0" fontId="7" fillId="3" borderId="42" xfId="0" applyFont="1" applyFill="1" applyBorder="1" applyAlignment="1">
      <alignment horizontal="left"/>
    </xf>
    <xf numFmtId="0" fontId="7" fillId="3" borderId="43" xfId="0" applyFont="1" applyFill="1" applyBorder="1" applyAlignment="1">
      <alignment horizontal="center"/>
    </xf>
    <xf numFmtId="0" fontId="0" fillId="3" borderId="44" xfId="0" applyFont="1" applyFill="1" applyBorder="1" applyAlignment="1">
      <alignment horizontal="center"/>
    </xf>
    <xf numFmtId="37" fontId="7" fillId="3" borderId="45" xfId="0" applyNumberFormat="1" applyFont="1" applyFill="1" applyBorder="1" applyAlignment="1" applyProtection="1">
      <alignment horizontal="right"/>
    </xf>
    <xf numFmtId="37" fontId="7" fillId="3" borderId="46" xfId="0" applyNumberFormat="1" applyFont="1" applyFill="1" applyBorder="1" applyAlignment="1" applyProtection="1">
      <alignment horizontal="right"/>
    </xf>
    <xf numFmtId="37" fontId="7" fillId="3" borderId="47" xfId="0" applyNumberFormat="1" applyFont="1" applyFill="1" applyBorder="1" applyAlignment="1" applyProtection="1">
      <alignment horizontal="right"/>
    </xf>
    <xf numFmtId="37" fontId="7" fillId="3" borderId="48" xfId="0" applyNumberFormat="1" applyFont="1" applyFill="1" applyBorder="1" applyAlignment="1" applyProtection="1">
      <alignment horizontal="right"/>
    </xf>
    <xf numFmtId="0" fontId="3" fillId="0" borderId="49" xfId="0" applyFont="1" applyBorder="1" applyAlignment="1">
      <alignment horizontal="left"/>
    </xf>
    <xf numFmtId="0" fontId="3" fillId="0" borderId="34" xfId="0" applyFont="1" applyBorder="1" applyAlignment="1">
      <alignment horizontal="left"/>
    </xf>
    <xf numFmtId="37" fontId="7" fillId="0" borderId="50" xfId="0" applyNumberFormat="1" applyFont="1" applyBorder="1" applyAlignment="1" applyProtection="1">
      <alignment horizontal="right"/>
    </xf>
    <xf numFmtId="0" fontId="3" fillId="0" borderId="37" xfId="0" applyFont="1" applyBorder="1" applyAlignment="1">
      <alignment horizontal="left"/>
    </xf>
    <xf numFmtId="0" fontId="3" fillId="0" borderId="38" xfId="0" applyFont="1" applyBorder="1" applyAlignment="1">
      <alignment horizontal="left"/>
    </xf>
    <xf numFmtId="0" fontId="3" fillId="0" borderId="38" xfId="0" applyFont="1" applyBorder="1"/>
    <xf numFmtId="37" fontId="7" fillId="0" borderId="5" xfId="0" applyNumberFormat="1" applyFont="1" applyBorder="1" applyAlignment="1" applyProtection="1">
      <alignment horizontal="right"/>
    </xf>
    <xf numFmtId="37" fontId="7" fillId="0" borderId="51" xfId="0" applyNumberFormat="1" applyFont="1" applyBorder="1" applyAlignment="1" applyProtection="1">
      <alignment horizontal="right"/>
    </xf>
    <xf numFmtId="37" fontId="7" fillId="0" borderId="7" xfId="0" applyNumberFormat="1" applyFont="1" applyBorder="1" applyAlignment="1" applyProtection="1">
      <alignment horizontal="right"/>
    </xf>
    <xf numFmtId="37" fontId="7" fillId="0" borderId="8" xfId="0" applyNumberFormat="1" applyFont="1" applyBorder="1" applyAlignment="1" applyProtection="1">
      <alignment horizontal="right"/>
    </xf>
    <xf numFmtId="0" fontId="0" fillId="3" borderId="17" xfId="0" applyFont="1" applyFill="1" applyBorder="1"/>
    <xf numFmtId="0" fontId="0" fillId="3" borderId="24" xfId="0" applyFont="1" applyFill="1" applyBorder="1" applyAlignment="1">
      <alignment horizontal="center"/>
    </xf>
    <xf numFmtId="0" fontId="0" fillId="3" borderId="3" xfId="0" applyFont="1" applyFill="1" applyBorder="1"/>
    <xf numFmtId="0" fontId="0" fillId="3" borderId="52" xfId="0" applyFont="1" applyFill="1" applyBorder="1" applyAlignment="1">
      <alignment horizontal="center"/>
    </xf>
    <xf numFmtId="0" fontId="0" fillId="3" borderId="3" xfId="0" applyFont="1" applyFill="1" applyBorder="1" applyAlignment="1">
      <alignment horizontal="center"/>
    </xf>
    <xf numFmtId="37" fontId="7" fillId="3" borderId="19" xfId="0" applyNumberFormat="1" applyFont="1" applyFill="1" applyBorder="1" applyAlignment="1" applyProtection="1">
      <alignment horizontal="right"/>
    </xf>
    <xf numFmtId="37" fontId="7" fillId="3" borderId="20" xfId="0" applyNumberFormat="1" applyFont="1" applyFill="1" applyBorder="1" applyAlignment="1" applyProtection="1">
      <alignment horizontal="right"/>
    </xf>
    <xf numFmtId="37" fontId="7" fillId="3" borderId="21" xfId="0" applyNumberFormat="1" applyFont="1" applyFill="1" applyBorder="1" applyAlignment="1" applyProtection="1">
      <alignment horizontal="right"/>
    </xf>
    <xf numFmtId="37" fontId="7" fillId="3" borderId="22" xfId="0" applyNumberFormat="1" applyFont="1" applyFill="1" applyBorder="1" applyAlignment="1" applyProtection="1">
      <alignment horizontal="right"/>
    </xf>
    <xf numFmtId="0" fontId="3" fillId="0" borderId="26" xfId="0" applyFont="1" applyBorder="1" applyAlignment="1">
      <alignment horizontal="left"/>
    </xf>
    <xf numFmtId="0" fontId="3" fillId="0" borderId="27" xfId="0" applyFont="1" applyBorder="1" applyAlignment="1">
      <alignment horizontal="left"/>
    </xf>
    <xf numFmtId="0" fontId="3" fillId="0" borderId="53" xfId="0" applyFont="1" applyBorder="1" applyAlignment="1">
      <alignment horizontal="center"/>
    </xf>
    <xf numFmtId="37" fontId="7" fillId="0" borderId="54" xfId="0" applyNumberFormat="1" applyFont="1" applyBorder="1" applyAlignment="1" applyProtection="1">
      <alignment horizontal="right"/>
    </xf>
    <xf numFmtId="37" fontId="7" fillId="0" borderId="55" xfId="0" applyNumberFormat="1" applyFont="1" applyBorder="1" applyAlignment="1" applyProtection="1">
      <alignment horizontal="right"/>
    </xf>
    <xf numFmtId="37" fontId="7" fillId="0" borderId="56" xfId="0" applyNumberFormat="1" applyFont="1" applyBorder="1" applyAlignment="1" applyProtection="1">
      <alignment horizontal="right"/>
    </xf>
    <xf numFmtId="37" fontId="7" fillId="0" borderId="57" xfId="0" applyNumberFormat="1" applyFont="1" applyBorder="1" applyAlignment="1" applyProtection="1">
      <alignment horizontal="right"/>
    </xf>
    <xf numFmtId="0" fontId="3" fillId="0" borderId="0" xfId="0" applyFont="1" applyBorder="1" applyAlignment="1">
      <alignment horizontal="centerContinuous"/>
    </xf>
    <xf numFmtId="37" fontId="7" fillId="0" borderId="2" xfId="0" applyNumberFormat="1" applyFont="1" applyBorder="1" applyAlignment="1" applyProtection="1">
      <alignment horizontal="right"/>
    </xf>
    <xf numFmtId="0" fontId="3" fillId="2" borderId="37" xfId="0" applyFont="1" applyFill="1" applyBorder="1" applyAlignment="1">
      <alignment horizontal="left"/>
    </xf>
    <xf numFmtId="0" fontId="3" fillId="2" borderId="38" xfId="0" applyFont="1" applyFill="1" applyBorder="1" applyAlignment="1">
      <alignment horizontal="left"/>
    </xf>
    <xf numFmtId="0" fontId="3" fillId="2" borderId="38" xfId="0" applyFont="1" applyFill="1" applyBorder="1"/>
    <xf numFmtId="37" fontId="3" fillId="2" borderId="38" xfId="0" applyNumberFormat="1" applyFont="1" applyFill="1" applyBorder="1" applyAlignment="1" applyProtection="1">
      <alignment horizontal="right"/>
    </xf>
    <xf numFmtId="37" fontId="3" fillId="2" borderId="8" xfId="0" applyNumberFormat="1" applyFont="1" applyFill="1" applyBorder="1" applyAlignment="1" applyProtection="1">
      <alignment horizontal="right"/>
    </xf>
    <xf numFmtId="0" fontId="0" fillId="5" borderId="17" xfId="0" applyFont="1" applyFill="1" applyBorder="1" applyAlignment="1">
      <alignment horizontal="left"/>
    </xf>
    <xf numFmtId="0" fontId="3" fillId="5" borderId="3" xfId="0" applyFont="1" applyFill="1" applyBorder="1" applyAlignment="1">
      <alignment horizontal="left"/>
    </xf>
    <xf numFmtId="0" fontId="3" fillId="5" borderId="3" xfId="0" applyFont="1" applyFill="1" applyBorder="1"/>
    <xf numFmtId="37" fontId="7" fillId="5" borderId="19" xfId="0" applyNumberFormat="1" applyFont="1" applyFill="1" applyBorder="1" applyAlignment="1" applyProtection="1">
      <alignment horizontal="right"/>
      <protection locked="0"/>
    </xf>
    <xf numFmtId="37" fontId="7" fillId="5" borderId="20" xfId="0" applyNumberFormat="1" applyFont="1" applyFill="1" applyBorder="1" applyAlignment="1" applyProtection="1">
      <alignment horizontal="right"/>
      <protection locked="0"/>
    </xf>
    <xf numFmtId="37" fontId="7" fillId="5" borderId="21" xfId="0" applyNumberFormat="1" applyFont="1" applyFill="1" applyBorder="1" applyAlignment="1" applyProtection="1">
      <alignment horizontal="right"/>
      <protection locked="0"/>
    </xf>
    <xf numFmtId="37" fontId="7" fillId="5" borderId="22" xfId="0" applyNumberFormat="1" applyFont="1" applyFill="1" applyBorder="1" applyAlignment="1" applyProtection="1">
      <alignment horizontal="right"/>
      <protection locked="0"/>
    </xf>
    <xf numFmtId="0" fontId="0" fillId="5" borderId="23" xfId="0" applyFont="1" applyFill="1" applyBorder="1" applyAlignment="1">
      <alignment horizontal="left"/>
    </xf>
    <xf numFmtId="0" fontId="3" fillId="5" borderId="24" xfId="0" applyFont="1" applyFill="1" applyBorder="1" applyAlignment="1">
      <alignment horizontal="left"/>
    </xf>
    <xf numFmtId="0" fontId="3" fillId="5" borderId="24" xfId="0" applyFont="1" applyFill="1" applyBorder="1"/>
    <xf numFmtId="37" fontId="8" fillId="5" borderId="19" xfId="0" applyNumberFormat="1" applyFont="1" applyFill="1" applyBorder="1" applyAlignment="1" applyProtection="1">
      <alignment horizontal="center"/>
      <protection locked="0"/>
    </xf>
    <xf numFmtId="37" fontId="8" fillId="5" borderId="58" xfId="0" applyNumberFormat="1" applyFont="1" applyFill="1" applyBorder="1" applyAlignment="1" applyProtection="1">
      <alignment horizontal="center"/>
      <protection locked="0"/>
    </xf>
    <xf numFmtId="37" fontId="8" fillId="5" borderId="21" xfId="0" applyNumberFormat="1" applyFont="1" applyFill="1" applyBorder="1" applyAlignment="1" applyProtection="1">
      <alignment horizontal="center"/>
      <protection locked="0"/>
    </xf>
    <xf numFmtId="37" fontId="8" fillId="5" borderId="22" xfId="0" applyNumberFormat="1" applyFont="1" applyFill="1" applyBorder="1" applyAlignment="1" applyProtection="1">
      <alignment horizontal="center"/>
      <protection locked="0"/>
    </xf>
    <xf numFmtId="0" fontId="3" fillId="5" borderId="59" xfId="0" applyFont="1" applyFill="1" applyBorder="1" applyAlignment="1">
      <alignment horizontal="left"/>
    </xf>
    <xf numFmtId="0" fontId="3" fillId="5" borderId="59" xfId="0" applyFont="1" applyFill="1" applyBorder="1"/>
    <xf numFmtId="37" fontId="7" fillId="5" borderId="29" xfId="0" applyNumberFormat="1" applyFont="1" applyFill="1" applyBorder="1" applyAlignment="1" applyProtection="1">
      <alignment horizontal="right"/>
      <protection locked="0"/>
    </xf>
    <xf numFmtId="37" fontId="7" fillId="5" borderId="30" xfId="0" applyNumberFormat="1" applyFont="1" applyFill="1" applyBorder="1" applyAlignment="1" applyProtection="1">
      <alignment horizontal="right"/>
      <protection locked="0"/>
    </xf>
    <xf numFmtId="37" fontId="7" fillId="5" borderId="31" xfId="0" applyNumberFormat="1" applyFont="1" applyFill="1" applyBorder="1" applyAlignment="1" applyProtection="1">
      <alignment horizontal="right"/>
      <protection locked="0"/>
    </xf>
    <xf numFmtId="37" fontId="7" fillId="5" borderId="32" xfId="0" applyNumberFormat="1" applyFont="1" applyFill="1" applyBorder="1" applyAlignment="1" applyProtection="1">
      <alignment horizontal="right"/>
      <protection locked="0"/>
    </xf>
    <xf numFmtId="0" fontId="3" fillId="2" borderId="26" xfId="0" applyFont="1" applyFill="1" applyBorder="1" applyAlignment="1">
      <alignment horizontal="left"/>
    </xf>
    <xf numFmtId="0" fontId="3" fillId="2" borderId="27" xfId="0" applyFont="1" applyFill="1" applyBorder="1" applyAlignment="1">
      <alignment horizontal="left"/>
    </xf>
    <xf numFmtId="0" fontId="3" fillId="2" borderId="27" xfId="0" applyFont="1" applyFill="1" applyBorder="1"/>
    <xf numFmtId="37" fontId="7" fillId="2" borderId="60" xfId="0" applyNumberFormat="1" applyFont="1" applyFill="1" applyBorder="1" applyAlignment="1" applyProtection="1">
      <alignment horizontal="right"/>
      <protection locked="0"/>
    </xf>
    <xf numFmtId="37" fontId="7" fillId="2" borderId="55" xfId="0" applyNumberFormat="1" applyFont="1" applyFill="1" applyBorder="1" applyAlignment="1" applyProtection="1">
      <alignment horizontal="right"/>
      <protection locked="0"/>
    </xf>
    <xf numFmtId="37" fontId="7" fillId="2" borderId="56" xfId="0" applyNumberFormat="1" applyFont="1" applyFill="1" applyBorder="1" applyAlignment="1" applyProtection="1">
      <alignment horizontal="right"/>
      <protection locked="0"/>
    </xf>
    <xf numFmtId="37" fontId="7" fillId="2" borderId="57" xfId="0" applyNumberFormat="1" applyFont="1" applyFill="1" applyBorder="1" applyAlignment="1" applyProtection="1">
      <alignment horizontal="right"/>
      <protection locked="0"/>
    </xf>
    <xf numFmtId="0" fontId="3" fillId="0" borderId="26" xfId="0" applyFont="1" applyFill="1" applyBorder="1" applyAlignment="1">
      <alignment horizontal="left"/>
    </xf>
    <xf numFmtId="0" fontId="3" fillId="0" borderId="27" xfId="0" applyFont="1" applyFill="1" applyBorder="1" applyAlignment="1">
      <alignment horizontal="left"/>
    </xf>
    <xf numFmtId="0" fontId="3" fillId="0" borderId="27" xfId="0" applyFont="1" applyFill="1" applyBorder="1" applyAlignment="1">
      <alignment horizontal="centerContinuous"/>
    </xf>
    <xf numFmtId="37" fontId="3" fillId="0" borderId="61" xfId="0" applyNumberFormat="1" applyFont="1" applyFill="1" applyBorder="1" applyAlignment="1">
      <alignment horizontal="right"/>
    </xf>
    <xf numFmtId="37" fontId="3" fillId="0" borderId="62" xfId="0" applyNumberFormat="1" applyFont="1" applyFill="1" applyBorder="1" applyAlignment="1">
      <alignment horizontal="right"/>
    </xf>
    <xf numFmtId="37" fontId="3" fillId="0" borderId="56" xfId="0" applyNumberFormat="1" applyFont="1" applyFill="1" applyBorder="1" applyAlignment="1">
      <alignment horizontal="right"/>
    </xf>
    <xf numFmtId="37" fontId="3" fillId="0" borderId="63" xfId="0" applyNumberFormat="1" applyFont="1" applyFill="1" applyBorder="1" applyAlignment="1" applyProtection="1">
      <alignment horizontal="right"/>
      <protection locked="0"/>
    </xf>
    <xf numFmtId="0" fontId="7" fillId="0" borderId="0" xfId="0" applyFont="1" applyFill="1"/>
    <xf numFmtId="0" fontId="3" fillId="0" borderId="64" xfId="0" applyFont="1" applyFill="1" applyBorder="1" applyAlignment="1">
      <alignment horizontal="left"/>
    </xf>
    <xf numFmtId="0" fontId="3" fillId="0" borderId="65" xfId="0" applyFont="1" applyFill="1" applyBorder="1" applyAlignment="1">
      <alignment horizontal="left"/>
    </xf>
    <xf numFmtId="0" fontId="3" fillId="0" borderId="65" xfId="0" applyFont="1" applyFill="1" applyBorder="1" applyAlignment="1">
      <alignment horizontal="centerContinuous"/>
    </xf>
    <xf numFmtId="37" fontId="7" fillId="0" borderId="66" xfId="0" applyNumberFormat="1" applyFont="1" applyFill="1" applyBorder="1" applyAlignment="1"/>
    <xf numFmtId="37" fontId="7" fillId="0" borderId="67" xfId="0" applyNumberFormat="1" applyFont="1" applyFill="1" applyBorder="1" applyAlignment="1"/>
    <xf numFmtId="37" fontId="7" fillId="0" borderId="68" xfId="0" applyNumberFormat="1" applyFont="1" applyFill="1" applyBorder="1" applyAlignment="1"/>
    <xf numFmtId="37" fontId="7" fillId="0" borderId="69" xfId="0" applyNumberFormat="1" applyFont="1" applyFill="1" applyBorder="1" applyAlignment="1" applyProtection="1">
      <protection locked="0"/>
    </xf>
    <xf numFmtId="0" fontId="3" fillId="3" borderId="26" xfId="0" applyFont="1" applyFill="1" applyBorder="1" applyAlignment="1">
      <alignment horizontal="left"/>
    </xf>
    <xf numFmtId="0" fontId="3" fillId="3" borderId="27" xfId="0" applyFont="1" applyFill="1" applyBorder="1" applyProtection="1">
      <protection locked="0"/>
    </xf>
    <xf numFmtId="9" fontId="3" fillId="3" borderId="27" xfId="0" applyNumberFormat="1" applyFont="1" applyFill="1" applyBorder="1" applyAlignment="1" applyProtection="1">
      <alignment horizontal="center"/>
      <protection locked="0"/>
    </xf>
    <xf numFmtId="3" fontId="7" fillId="3" borderId="0" xfId="0" applyNumberFormat="1" applyFont="1" applyFill="1" applyBorder="1" applyProtection="1">
      <protection locked="0"/>
    </xf>
    <xf numFmtId="3" fontId="7" fillId="3" borderId="27" xfId="0" applyNumberFormat="1" applyFont="1" applyFill="1" applyBorder="1" applyProtection="1">
      <protection locked="0"/>
    </xf>
    <xf numFmtId="42" fontId="7" fillId="3" borderId="57" xfId="1" applyNumberFormat="1" applyFont="1" applyFill="1" applyBorder="1"/>
    <xf numFmtId="0" fontId="0" fillId="0" borderId="70" xfId="0" applyFont="1" applyFill="1" applyBorder="1" applyAlignment="1" applyProtection="1">
      <alignment horizontal="left"/>
      <protection locked="0"/>
    </xf>
    <xf numFmtId="0" fontId="3" fillId="0" borderId="71" xfId="0" applyFont="1" applyFill="1" applyBorder="1" applyProtection="1">
      <protection locked="0"/>
    </xf>
    <xf numFmtId="9" fontId="3" fillId="0" borderId="72" xfId="0" applyNumberFormat="1" applyFont="1" applyFill="1" applyBorder="1" applyAlignment="1" applyProtection="1">
      <alignment horizontal="left"/>
      <protection locked="0"/>
    </xf>
    <xf numFmtId="0" fontId="7" fillId="3" borderId="73" xfId="0" applyFont="1" applyFill="1" applyBorder="1"/>
    <xf numFmtId="37" fontId="7" fillId="0" borderId="74" xfId="0" applyNumberFormat="1" applyFont="1" applyFill="1" applyBorder="1"/>
    <xf numFmtId="37" fontId="7" fillId="0" borderId="75" xfId="0" applyNumberFormat="1" applyFont="1" applyFill="1" applyBorder="1"/>
    <xf numFmtId="42" fontId="7" fillId="6" borderId="12" xfId="1" applyNumberFormat="1" applyFont="1" applyFill="1" applyBorder="1"/>
    <xf numFmtId="0" fontId="0" fillId="0" borderId="23" xfId="0" applyFont="1" applyFill="1" applyBorder="1" applyAlignment="1" applyProtection="1">
      <alignment horizontal="left"/>
      <protection locked="0"/>
    </xf>
    <xf numFmtId="0" fontId="3" fillId="0" borderId="24" xfId="0" applyFont="1" applyFill="1" applyBorder="1" applyProtection="1">
      <protection locked="0"/>
    </xf>
    <xf numFmtId="9" fontId="3" fillId="0" borderId="24" xfId="0" applyNumberFormat="1" applyFont="1" applyFill="1" applyBorder="1" applyAlignment="1" applyProtection="1">
      <alignment horizontal="left"/>
      <protection locked="0"/>
    </xf>
    <xf numFmtId="0" fontId="7" fillId="3" borderId="76" xfId="0" applyFont="1" applyFill="1" applyBorder="1"/>
    <xf numFmtId="0" fontId="7" fillId="0" borderId="77" xfId="0" applyFont="1" applyFill="1" applyBorder="1"/>
    <xf numFmtId="0" fontId="7" fillId="0" borderId="78" xfId="0" applyFont="1" applyFill="1" applyBorder="1"/>
    <xf numFmtId="0" fontId="0" fillId="0" borderId="79" xfId="0" applyFont="1" applyFill="1" applyBorder="1" applyAlignment="1">
      <alignment horizontal="left"/>
    </xf>
    <xf numFmtId="0" fontId="7" fillId="0" borderId="59" xfId="0" applyFont="1" applyFill="1" applyBorder="1" applyAlignment="1">
      <alignment horizontal="left"/>
    </xf>
    <xf numFmtId="0" fontId="7" fillId="0" borderId="59" xfId="0" applyFont="1" applyFill="1" applyBorder="1"/>
    <xf numFmtId="37" fontId="7" fillId="3" borderId="76" xfId="0" applyNumberFormat="1" applyFont="1" applyFill="1" applyBorder="1" applyAlignment="1" applyProtection="1">
      <alignment horizontal="right"/>
      <protection locked="0"/>
    </xf>
    <xf numFmtId="37" fontId="7" fillId="0" borderId="80" xfId="0" applyNumberFormat="1" applyFont="1" applyFill="1" applyBorder="1" applyAlignment="1" applyProtection="1">
      <alignment horizontal="right"/>
      <protection locked="0"/>
    </xf>
    <xf numFmtId="37" fontId="7" fillId="0" borderId="81" xfId="0" applyNumberFormat="1" applyFont="1" applyFill="1" applyBorder="1" applyAlignment="1" applyProtection="1">
      <alignment horizontal="right"/>
      <protection locked="0"/>
    </xf>
    <xf numFmtId="0" fontId="3" fillId="0" borderId="79" xfId="0" applyFont="1" applyBorder="1" applyAlignment="1" applyProtection="1">
      <alignment horizontal="left"/>
      <protection locked="0"/>
    </xf>
    <xf numFmtId="0" fontId="3" fillId="0" borderId="59" xfId="0" applyFont="1" applyBorder="1" applyProtection="1">
      <protection locked="0"/>
    </xf>
    <xf numFmtId="9" fontId="3" fillId="0" borderId="59" xfId="0" applyNumberFormat="1" applyFont="1" applyBorder="1" applyAlignment="1" applyProtection="1">
      <alignment horizontal="left"/>
      <protection locked="0"/>
    </xf>
    <xf numFmtId="0" fontId="7" fillId="3" borderId="82" xfId="0" applyFont="1" applyFill="1" applyBorder="1"/>
    <xf numFmtId="37" fontId="7" fillId="0" borderId="83" xfId="0" applyNumberFormat="1" applyFont="1" applyBorder="1"/>
    <xf numFmtId="37" fontId="7" fillId="0" borderId="84" xfId="0" applyNumberFormat="1" applyFont="1" applyBorder="1"/>
    <xf numFmtId="42" fontId="7" fillId="6" borderId="12" xfId="1" quotePrefix="1" applyNumberFormat="1" applyFont="1" applyFill="1" applyBorder="1"/>
    <xf numFmtId="0" fontId="3" fillId="0" borderId="70" xfId="0" applyFont="1" applyBorder="1" applyAlignment="1" applyProtection="1">
      <alignment horizontal="left"/>
      <protection locked="0"/>
    </xf>
    <xf numFmtId="0" fontId="3" fillId="0" borderId="0" xfId="0" applyFont="1" applyBorder="1" applyProtection="1">
      <protection locked="0"/>
    </xf>
    <xf numFmtId="9" fontId="3" fillId="0" borderId="0" xfId="0" applyNumberFormat="1" applyFont="1" applyBorder="1" applyAlignment="1" applyProtection="1">
      <alignment horizontal="left"/>
      <protection locked="0"/>
    </xf>
    <xf numFmtId="0" fontId="7" fillId="0" borderId="0" xfId="0" applyFont="1" applyBorder="1"/>
    <xf numFmtId="37" fontId="7" fillId="0" borderId="74" xfId="0" applyNumberFormat="1" applyFont="1" applyBorder="1"/>
    <xf numFmtId="37" fontId="7" fillId="0" borderId="85" xfId="0" applyNumberFormat="1" applyFont="1" applyBorder="1"/>
    <xf numFmtId="0" fontId="3" fillId="3" borderId="86" xfId="0" applyFont="1" applyFill="1" applyBorder="1" applyAlignment="1">
      <alignment horizontal="left"/>
    </xf>
    <xf numFmtId="0" fontId="3" fillId="3" borderId="87" xfId="0" applyFont="1" applyFill="1" applyBorder="1" applyAlignment="1">
      <alignment horizontal="left"/>
    </xf>
    <xf numFmtId="0" fontId="3" fillId="3" borderId="87" xfId="0" applyFont="1" applyFill="1" applyBorder="1"/>
    <xf numFmtId="3" fontId="7" fillId="3" borderId="87" xfId="0" applyNumberFormat="1" applyFont="1" applyFill="1" applyBorder="1" applyProtection="1">
      <protection locked="0"/>
    </xf>
    <xf numFmtId="42" fontId="7" fillId="3" borderId="63" xfId="1" applyNumberFormat="1" applyFont="1" applyFill="1" applyBorder="1"/>
    <xf numFmtId="0" fontId="0" fillId="0" borderId="33" xfId="0" applyFont="1" applyBorder="1" applyAlignment="1">
      <alignment horizontal="left"/>
    </xf>
    <xf numFmtId="0" fontId="0" fillId="0" borderId="0" xfId="0" applyFont="1" applyBorder="1" applyAlignment="1">
      <alignment horizontal="right"/>
    </xf>
    <xf numFmtId="42" fontId="7" fillId="0" borderId="22" xfId="1" applyNumberFormat="1" applyFont="1" applyBorder="1"/>
    <xf numFmtId="0" fontId="7" fillId="3" borderId="88" xfId="0" applyFont="1" applyFill="1" applyBorder="1"/>
    <xf numFmtId="0" fontId="7" fillId="0" borderId="0" xfId="0" quotePrefix="1" applyFont="1" applyBorder="1"/>
    <xf numFmtId="42" fontId="7" fillId="0" borderId="89" xfId="1" applyNumberFormat="1" applyFont="1" applyBorder="1"/>
    <xf numFmtId="0" fontId="7" fillId="3" borderId="90" xfId="0" applyFont="1" applyFill="1" applyBorder="1"/>
    <xf numFmtId="0" fontId="0" fillId="0" borderId="26" xfId="0" applyFont="1" applyBorder="1" applyAlignment="1">
      <alignment horizontal="left"/>
    </xf>
    <xf numFmtId="0" fontId="7" fillId="0" borderId="27" xfId="0" applyFont="1" applyBorder="1"/>
    <xf numFmtId="0" fontId="7" fillId="0" borderId="27" xfId="0" quotePrefix="1" applyFont="1" applyBorder="1"/>
    <xf numFmtId="42" fontId="7" fillId="0" borderId="32" xfId="1" applyNumberFormat="1" applyFont="1" applyBorder="1"/>
    <xf numFmtId="0" fontId="7" fillId="3" borderId="57" xfId="0" applyFont="1" applyFill="1" applyBorder="1"/>
    <xf numFmtId="0" fontId="3" fillId="3" borderId="26" xfId="0" applyFont="1" applyFill="1" applyBorder="1"/>
    <xf numFmtId="0" fontId="3" fillId="0" borderId="91" xfId="0" applyFont="1" applyBorder="1" applyAlignment="1"/>
    <xf numFmtId="0" fontId="3" fillId="0" borderId="92" xfId="0" applyFont="1" applyBorder="1" applyAlignment="1">
      <alignment horizontal="center"/>
    </xf>
    <xf numFmtId="0" fontId="3" fillId="0" borderId="93" xfId="0" applyFont="1" applyBorder="1" applyAlignment="1">
      <alignment horizontal="center"/>
    </xf>
    <xf numFmtId="0" fontId="3" fillId="0" borderId="85" xfId="0" applyFont="1" applyBorder="1" applyAlignment="1">
      <alignment horizontal="center"/>
    </xf>
    <xf numFmtId="0" fontId="3" fillId="0" borderId="94" xfId="0" applyFont="1" applyBorder="1" applyAlignment="1">
      <alignment horizontal="center"/>
    </xf>
    <xf numFmtId="0" fontId="3" fillId="0" borderId="95" xfId="0" applyFont="1" applyBorder="1" applyAlignment="1">
      <alignment horizontal="center" wrapText="1"/>
    </xf>
    <xf numFmtId="0" fontId="3" fillId="0" borderId="95" xfId="0" applyFont="1" applyBorder="1" applyAlignment="1">
      <alignment horizontal="center"/>
    </xf>
    <xf numFmtId="0" fontId="3" fillId="0" borderId="96" xfId="0" applyFont="1" applyBorder="1" applyAlignment="1">
      <alignment horizontal="center"/>
    </xf>
    <xf numFmtId="0" fontId="3" fillId="0" borderId="97" xfId="0" applyFont="1" applyBorder="1" applyAlignment="1">
      <alignment horizontal="center"/>
    </xf>
    <xf numFmtId="0" fontId="3" fillId="0" borderId="98" xfId="0" applyFont="1" applyBorder="1" applyProtection="1">
      <protection locked="0"/>
    </xf>
    <xf numFmtId="0" fontId="3" fillId="0" borderId="99" xfId="0" applyFont="1" applyBorder="1" applyProtection="1">
      <protection locked="0"/>
    </xf>
    <xf numFmtId="9" fontId="3" fillId="0" borderId="100" xfId="2" applyFont="1" applyBorder="1" applyAlignment="1" applyProtection="1">
      <alignment horizontal="center"/>
      <protection locked="0"/>
    </xf>
    <xf numFmtId="3" fontId="7" fillId="0" borderId="100" xfId="0" applyNumberFormat="1" applyFont="1" applyBorder="1" applyProtection="1">
      <protection locked="0"/>
    </xf>
    <xf numFmtId="44" fontId="7" fillId="0" borderId="101" xfId="1" applyFont="1" applyBorder="1" applyProtection="1">
      <protection locked="0"/>
    </xf>
    <xf numFmtId="9" fontId="7" fillId="0" borderId="100" xfId="2" applyFont="1" applyBorder="1" applyProtection="1">
      <protection locked="0"/>
    </xf>
    <xf numFmtId="44" fontId="7" fillId="0" borderId="102" xfId="1" applyFont="1" applyBorder="1" applyProtection="1">
      <protection locked="0"/>
    </xf>
    <xf numFmtId="0" fontId="3" fillId="0" borderId="103" xfId="0" applyFont="1" applyBorder="1" applyProtection="1">
      <protection locked="0"/>
    </xf>
    <xf numFmtId="0" fontId="3" fillId="0" borderId="104" xfId="0" applyFont="1" applyBorder="1" applyProtection="1">
      <protection locked="0"/>
    </xf>
    <xf numFmtId="9" fontId="3" fillId="0" borderId="105" xfId="2" applyFont="1" applyBorder="1" applyAlignment="1" applyProtection="1">
      <alignment horizontal="center"/>
      <protection locked="0"/>
    </xf>
    <xf numFmtId="3" fontId="7" fillId="0" borderId="105" xfId="0" applyNumberFormat="1" applyFont="1" applyBorder="1" applyProtection="1">
      <protection locked="0"/>
    </xf>
    <xf numFmtId="9" fontId="7" fillId="0" borderId="105" xfId="2" applyFont="1" applyBorder="1" applyProtection="1">
      <protection locked="0"/>
    </xf>
    <xf numFmtId="0" fontId="3" fillId="0" borderId="106" xfId="0" applyFont="1" applyBorder="1" applyProtection="1">
      <protection locked="0"/>
    </xf>
    <xf numFmtId="0" fontId="3" fillId="0" borderId="107" xfId="0" applyFont="1" applyBorder="1" applyProtection="1">
      <protection locked="0"/>
    </xf>
    <xf numFmtId="9" fontId="3" fillId="0" borderId="108" xfId="2" applyFont="1" applyBorder="1" applyAlignment="1" applyProtection="1">
      <alignment horizontal="center"/>
      <protection locked="0"/>
    </xf>
    <xf numFmtId="3" fontId="7" fillId="0" borderId="108" xfId="0" applyNumberFormat="1" applyFont="1" applyBorder="1" applyProtection="1">
      <protection locked="0"/>
    </xf>
    <xf numFmtId="44" fontId="7" fillId="0" borderId="109" xfId="1" applyFont="1" applyBorder="1" applyProtection="1">
      <protection locked="0"/>
    </xf>
    <xf numFmtId="9" fontId="7" fillId="0" borderId="108" xfId="2" applyFont="1" applyBorder="1" applyProtection="1">
      <protection locked="0"/>
    </xf>
    <xf numFmtId="44" fontId="7" fillId="0" borderId="110" xfId="1" applyFont="1" applyBorder="1" applyProtection="1">
      <protection locked="0"/>
    </xf>
    <xf numFmtId="0" fontId="15" fillId="0" borderId="0" xfId="0" applyFont="1" applyBorder="1"/>
    <xf numFmtId="0" fontId="16" fillId="0" borderId="0" xfId="0" applyFont="1"/>
    <xf numFmtId="0" fontId="16" fillId="7" borderId="3" xfId="0" applyFont="1" applyFill="1" applyBorder="1"/>
    <xf numFmtId="0" fontId="17" fillId="0" borderId="0" xfId="0" applyFont="1" applyBorder="1"/>
    <xf numFmtId="0" fontId="16" fillId="0" borderId="0" xfId="0" applyFont="1" applyBorder="1"/>
    <xf numFmtId="0" fontId="18" fillId="7" borderId="3" xfId="0" applyFont="1" applyFill="1" applyBorder="1"/>
    <xf numFmtId="0" fontId="18" fillId="7" borderId="3" xfId="0" applyFont="1" applyFill="1" applyBorder="1" applyAlignment="1">
      <alignment horizontal="right"/>
    </xf>
    <xf numFmtId="10" fontId="18" fillId="7" borderId="3" xfId="2" applyNumberFormat="1" applyFont="1" applyFill="1" applyBorder="1"/>
    <xf numFmtId="0" fontId="17" fillId="8" borderId="3" xfId="0" applyFont="1" applyFill="1" applyBorder="1" applyAlignment="1">
      <alignment horizontal="center"/>
    </xf>
    <xf numFmtId="0" fontId="17" fillId="8" borderId="0" xfId="0" applyFont="1" applyFill="1" applyBorder="1" applyAlignment="1">
      <alignment horizontal="center" wrapText="1"/>
    </xf>
    <xf numFmtId="0" fontId="17" fillId="8" borderId="111" xfId="0" applyFont="1" applyFill="1" applyBorder="1" applyAlignment="1">
      <alignment horizontal="center" wrapText="1"/>
    </xf>
    <xf numFmtId="0" fontId="17" fillId="8" borderId="112" xfId="0" applyFont="1" applyFill="1" applyBorder="1" applyAlignment="1">
      <alignment horizontal="center" wrapText="1"/>
    </xf>
    <xf numFmtId="0" fontId="17" fillId="8" borderId="85" xfId="0" applyFont="1" applyFill="1" applyBorder="1" applyAlignment="1">
      <alignment horizontal="center" wrapText="1"/>
    </xf>
    <xf numFmtId="0" fontId="16" fillId="0" borderId="114" xfId="0" applyFont="1" applyBorder="1"/>
    <xf numFmtId="9" fontId="16" fillId="0" borderId="114" xfId="2" applyFont="1" applyFill="1" applyBorder="1"/>
    <xf numFmtId="164" fontId="16" fillId="9" borderId="114" xfId="1" applyNumberFormat="1" applyFont="1" applyFill="1" applyBorder="1"/>
    <xf numFmtId="9" fontId="16" fillId="9" borderId="114" xfId="2" applyFont="1" applyFill="1" applyBorder="1"/>
    <xf numFmtId="164" fontId="16" fillId="0" borderId="119" xfId="1" applyNumberFormat="1" applyFont="1" applyFill="1" applyBorder="1" applyAlignment="1">
      <alignment horizontal="left"/>
    </xf>
    <xf numFmtId="164" fontId="16" fillId="0" borderId="113" xfId="1" applyNumberFormat="1" applyFont="1" applyBorder="1"/>
    <xf numFmtId="164" fontId="16" fillId="0" borderId="114" xfId="1" applyNumberFormat="1" applyFont="1" applyBorder="1"/>
    <xf numFmtId="164" fontId="16" fillId="0" borderId="78" xfId="1" applyNumberFormat="1" applyFont="1" applyBorder="1"/>
    <xf numFmtId="164" fontId="16" fillId="0" borderId="120" xfId="1" applyNumberFormat="1" applyFont="1" applyBorder="1"/>
    <xf numFmtId="164" fontId="16" fillId="0" borderId="73" xfId="1" applyNumberFormat="1" applyFont="1" applyBorder="1"/>
    <xf numFmtId="0" fontId="16" fillId="0" borderId="40" xfId="0" applyFont="1" applyBorder="1"/>
    <xf numFmtId="9" fontId="16" fillId="0" borderId="0" xfId="0" applyNumberFormat="1" applyFont="1" applyBorder="1"/>
    <xf numFmtId="0" fontId="17" fillId="0" borderId="0" xfId="0" applyFont="1" applyBorder="1" applyAlignment="1">
      <alignment horizontal="right"/>
    </xf>
    <xf numFmtId="164" fontId="17" fillId="0" borderId="115" xfId="0" applyNumberFormat="1" applyFont="1" applyBorder="1"/>
    <xf numFmtId="164" fontId="17" fillId="0" borderId="116" xfId="0" applyNumberFormat="1" applyFont="1" applyBorder="1"/>
    <xf numFmtId="164" fontId="17" fillId="0" borderId="63" xfId="0" applyNumberFormat="1" applyFont="1" applyBorder="1"/>
    <xf numFmtId="0" fontId="16" fillId="9" borderId="0" xfId="0" applyFont="1" applyFill="1" applyBorder="1"/>
    <xf numFmtId="0" fontId="17" fillId="9" borderId="0" xfId="0" applyFont="1" applyFill="1" applyBorder="1"/>
    <xf numFmtId="0" fontId="16" fillId="0" borderId="0" xfId="0" applyFont="1" applyFill="1" applyBorder="1"/>
    <xf numFmtId="164" fontId="16" fillId="9" borderId="0" xfId="1" applyNumberFormat="1" applyFont="1" applyFill="1" applyBorder="1"/>
    <xf numFmtId="0" fontId="16" fillId="0" borderId="0" xfId="0" applyFont="1" applyBorder="1" applyAlignment="1">
      <alignment horizontal="left"/>
    </xf>
    <xf numFmtId="164" fontId="17" fillId="0" borderId="114" xfId="0" applyNumberFormat="1" applyFont="1" applyBorder="1"/>
    <xf numFmtId="164" fontId="16" fillId="0" borderId="0" xfId="1" applyNumberFormat="1" applyFont="1"/>
    <xf numFmtId="44" fontId="16" fillId="0" borderId="0" xfId="0" applyNumberFormat="1" applyFont="1" applyBorder="1"/>
    <xf numFmtId="0" fontId="16" fillId="0" borderId="0" xfId="0" applyFont="1" applyFill="1"/>
    <xf numFmtId="164" fontId="17" fillId="0" borderId="121" xfId="0" applyNumberFormat="1" applyFont="1" applyBorder="1"/>
    <xf numFmtId="164" fontId="17" fillId="0" borderId="0" xfId="0" applyNumberFormat="1" applyFont="1" applyBorder="1"/>
    <xf numFmtId="0" fontId="15" fillId="7" borderId="3" xfId="0" applyFont="1" applyFill="1" applyBorder="1"/>
    <xf numFmtId="0" fontId="17" fillId="7" borderId="3" xfId="0" applyFont="1" applyFill="1" applyBorder="1" applyAlignment="1">
      <alignment horizontal="right"/>
    </xf>
    <xf numFmtId="164" fontId="17" fillId="7" borderId="3" xfId="0" applyNumberFormat="1" applyFont="1" applyFill="1" applyBorder="1"/>
    <xf numFmtId="164" fontId="16" fillId="0" borderId="0" xfId="0" applyNumberFormat="1" applyFont="1"/>
    <xf numFmtId="0" fontId="17" fillId="0" borderId="0" xfId="0" applyFont="1" applyFill="1" applyBorder="1" applyAlignment="1">
      <alignment horizontal="right"/>
    </xf>
    <xf numFmtId="37" fontId="7" fillId="10" borderId="22" xfId="0" applyNumberFormat="1" applyFont="1" applyFill="1" applyBorder="1" applyAlignment="1" applyProtection="1">
      <alignment horizontal="right"/>
      <protection locked="0"/>
    </xf>
    <xf numFmtId="37" fontId="7" fillId="10" borderId="12" xfId="0" applyNumberFormat="1" applyFont="1" applyFill="1" applyBorder="1" applyAlignment="1" applyProtection="1">
      <alignment horizontal="right"/>
      <protection locked="0"/>
    </xf>
    <xf numFmtId="37" fontId="0" fillId="10" borderId="32" xfId="0" applyNumberFormat="1" applyFont="1" applyFill="1" applyBorder="1" applyAlignment="1" applyProtection="1">
      <alignment horizontal="center"/>
      <protection locked="0"/>
    </xf>
    <xf numFmtId="37" fontId="7" fillId="10" borderId="22" xfId="0" applyNumberFormat="1" applyFont="1" applyFill="1" applyBorder="1" applyAlignment="1" applyProtection="1">
      <alignment horizontal="right"/>
    </xf>
    <xf numFmtId="42" fontId="7" fillId="10" borderId="57" xfId="1" applyNumberFormat="1" applyFont="1" applyFill="1" applyBorder="1"/>
    <xf numFmtId="0" fontId="15" fillId="0" borderId="0" xfId="0" applyFont="1" applyFill="1" applyBorder="1"/>
    <xf numFmtId="164" fontId="17" fillId="0" borderId="0" xfId="0" applyNumberFormat="1" applyFont="1" applyFill="1" applyBorder="1"/>
    <xf numFmtId="0" fontId="16" fillId="0" borderId="0" xfId="0" applyFont="1" applyBorder="1" applyAlignment="1">
      <alignment horizontal="right"/>
    </xf>
    <xf numFmtId="164" fontId="16" fillId="0" borderId="0" xfId="0" applyNumberFormat="1" applyFont="1" applyAlignment="1">
      <alignment horizontal="right"/>
    </xf>
    <xf numFmtId="0" fontId="16" fillId="0" borderId="0" xfId="0" applyFont="1" applyAlignment="1">
      <alignment horizontal="right"/>
    </xf>
    <xf numFmtId="44" fontId="16" fillId="0" borderId="0" xfId="0" applyNumberFormat="1" applyFont="1" applyAlignment="1">
      <alignment horizontal="right"/>
    </xf>
    <xf numFmtId="0" fontId="19" fillId="7" borderId="3" xfId="0" applyFont="1" applyFill="1" applyBorder="1"/>
    <xf numFmtId="164" fontId="16" fillId="12" borderId="0" xfId="1" applyNumberFormat="1" applyFont="1" applyFill="1"/>
    <xf numFmtId="164" fontId="16" fillId="12" borderId="114" xfId="1" applyNumberFormat="1" applyFont="1" applyFill="1" applyBorder="1"/>
    <xf numFmtId="0" fontId="17" fillId="8" borderId="77" xfId="0" applyFont="1" applyFill="1" applyBorder="1"/>
    <xf numFmtId="164" fontId="16" fillId="12" borderId="77" xfId="1" applyNumberFormat="1" applyFont="1" applyFill="1" applyBorder="1"/>
    <xf numFmtId="164" fontId="16" fillId="12" borderId="124" xfId="1" applyNumberFormat="1" applyFont="1" applyFill="1" applyBorder="1"/>
    <xf numFmtId="0" fontId="3" fillId="10" borderId="8" xfId="0" applyFont="1" applyFill="1" applyBorder="1" applyAlignment="1">
      <alignment horizontal="center"/>
    </xf>
    <xf numFmtId="0" fontId="7" fillId="10" borderId="12" xfId="0" applyFont="1" applyFill="1" applyBorder="1" applyAlignment="1">
      <alignment horizontal="center"/>
    </xf>
    <xf numFmtId="0" fontId="0" fillId="10" borderId="12" xfId="0" applyFont="1" applyFill="1" applyBorder="1" applyAlignment="1">
      <alignment horizontal="center"/>
    </xf>
    <xf numFmtId="0" fontId="3" fillId="12" borderId="8" xfId="0" applyFont="1" applyFill="1" applyBorder="1" applyAlignment="1">
      <alignment horizontal="center"/>
    </xf>
    <xf numFmtId="0" fontId="7" fillId="12" borderId="12" xfId="0" applyFont="1" applyFill="1" applyBorder="1" applyAlignment="1">
      <alignment horizontal="center"/>
    </xf>
    <xf numFmtId="0" fontId="0" fillId="12" borderId="12" xfId="0" applyFont="1" applyFill="1" applyBorder="1" applyAlignment="1">
      <alignment horizontal="center"/>
    </xf>
    <xf numFmtId="37" fontId="7" fillId="12" borderId="22" xfId="0" applyNumberFormat="1" applyFont="1" applyFill="1" applyBorder="1" applyAlignment="1" applyProtection="1">
      <alignment horizontal="right"/>
      <protection locked="0"/>
    </xf>
    <xf numFmtId="37" fontId="0" fillId="12" borderId="32" xfId="0" applyNumberFormat="1" applyFont="1" applyFill="1" applyBorder="1" applyAlignment="1" applyProtection="1">
      <alignment horizontal="center"/>
      <protection locked="0"/>
    </xf>
    <xf numFmtId="37" fontId="7" fillId="12" borderId="22" xfId="0" applyNumberFormat="1" applyFont="1" applyFill="1" applyBorder="1" applyAlignment="1" applyProtection="1">
      <alignment horizontal="right"/>
    </xf>
    <xf numFmtId="37" fontId="7" fillId="12" borderId="57" xfId="0" applyNumberFormat="1" applyFont="1" applyFill="1" applyBorder="1" applyAlignment="1" applyProtection="1">
      <alignment horizontal="right"/>
    </xf>
    <xf numFmtId="9" fontId="7" fillId="10" borderId="102" xfId="2" applyFont="1" applyFill="1" applyBorder="1" applyProtection="1">
      <protection locked="0"/>
    </xf>
    <xf numFmtId="44" fontId="7" fillId="10" borderId="102" xfId="1" applyFont="1" applyFill="1" applyBorder="1" applyProtection="1">
      <protection locked="0"/>
    </xf>
    <xf numFmtId="44" fontId="7" fillId="10" borderId="110" xfId="1" applyFont="1" applyFill="1" applyBorder="1" applyProtection="1">
      <protection locked="0"/>
    </xf>
    <xf numFmtId="9" fontId="7" fillId="12" borderId="22" xfId="2" applyFont="1" applyFill="1" applyBorder="1" applyAlignment="1" applyProtection="1">
      <alignment horizontal="right"/>
      <protection locked="0"/>
    </xf>
    <xf numFmtId="0" fontId="0" fillId="0" borderId="0" xfId="0" applyBorder="1"/>
    <xf numFmtId="37" fontId="7" fillId="10" borderId="3" xfId="0" applyNumberFormat="1" applyFont="1" applyFill="1" applyBorder="1" applyAlignment="1" applyProtection="1">
      <alignment horizontal="right"/>
      <protection locked="0"/>
    </xf>
    <xf numFmtId="37" fontId="7" fillId="0" borderId="3" xfId="0" applyNumberFormat="1" applyFont="1" applyBorder="1" applyAlignment="1" applyProtection="1">
      <alignment horizontal="right"/>
      <protection locked="0"/>
    </xf>
    <xf numFmtId="37" fontId="7" fillId="10" borderId="0" xfId="0" applyNumberFormat="1" applyFont="1" applyFill="1" applyBorder="1" applyAlignment="1" applyProtection="1">
      <alignment horizontal="right"/>
      <protection locked="0"/>
    </xf>
    <xf numFmtId="37" fontId="7" fillId="10" borderId="43" xfId="0" applyNumberFormat="1" applyFont="1" applyFill="1" applyBorder="1" applyAlignment="1" applyProtection="1">
      <alignment horizontal="right"/>
    </xf>
    <xf numFmtId="37" fontId="3" fillId="4" borderId="125" xfId="0" applyNumberFormat="1" applyFont="1" applyFill="1" applyBorder="1" applyProtection="1"/>
    <xf numFmtId="37" fontId="7" fillId="0" borderId="126" xfId="0" applyNumberFormat="1" applyFont="1" applyBorder="1" applyAlignment="1" applyProtection="1">
      <alignment horizontal="right"/>
    </xf>
    <xf numFmtId="37" fontId="7" fillId="12" borderId="117" xfId="0" applyNumberFormat="1" applyFont="1" applyFill="1" applyBorder="1" applyAlignment="1" applyProtection="1">
      <alignment horizontal="right"/>
      <protection locked="0"/>
    </xf>
    <xf numFmtId="37" fontId="7" fillId="12" borderId="122" xfId="0" applyNumberFormat="1" applyFont="1" applyFill="1" applyBorder="1" applyAlignment="1" applyProtection="1">
      <alignment horizontal="right"/>
      <protection locked="0"/>
    </xf>
    <xf numFmtId="37" fontId="7" fillId="0" borderId="122" xfId="0" applyNumberFormat="1" applyFont="1" applyBorder="1" applyAlignment="1" applyProtection="1">
      <alignment horizontal="right"/>
      <protection locked="0"/>
    </xf>
    <xf numFmtId="37" fontId="7" fillId="12" borderId="90" xfId="0" applyNumberFormat="1" applyFont="1" applyFill="1" applyBorder="1" applyAlignment="1" applyProtection="1">
      <alignment horizontal="right"/>
      <protection locked="0"/>
    </xf>
    <xf numFmtId="37" fontId="7" fillId="12" borderId="127" xfId="0" applyNumberFormat="1" applyFont="1" applyFill="1" applyBorder="1" applyAlignment="1" applyProtection="1">
      <alignment horizontal="right"/>
    </xf>
    <xf numFmtId="37" fontId="7" fillId="0" borderId="118" xfId="0" applyNumberFormat="1" applyFont="1" applyBorder="1" applyAlignment="1" applyProtection="1">
      <alignment horizontal="right"/>
    </xf>
    <xf numFmtId="37" fontId="7" fillId="0" borderId="121" xfId="0" applyNumberFormat="1" applyFont="1" applyBorder="1" applyAlignment="1" applyProtection="1">
      <alignment horizontal="right"/>
    </xf>
    <xf numFmtId="0" fontId="3" fillId="10" borderId="85" xfId="0" applyFont="1" applyFill="1" applyBorder="1" applyAlignment="1">
      <alignment horizontal="center"/>
    </xf>
    <xf numFmtId="0" fontId="3" fillId="10" borderId="97" xfId="0" applyFont="1" applyFill="1" applyBorder="1" applyAlignment="1">
      <alignment horizontal="center"/>
    </xf>
    <xf numFmtId="0" fontId="3" fillId="12" borderId="85" xfId="0" applyFont="1" applyFill="1" applyBorder="1" applyAlignment="1">
      <alignment horizontal="center"/>
    </xf>
    <xf numFmtId="0" fontId="3" fillId="12" borderId="97" xfId="0" applyFont="1" applyFill="1" applyBorder="1" applyAlignment="1">
      <alignment horizontal="center"/>
    </xf>
    <xf numFmtId="37" fontId="7" fillId="11" borderId="3" xfId="0" applyNumberFormat="1" applyFont="1" applyFill="1" applyBorder="1" applyAlignment="1" applyProtection="1">
      <alignment horizontal="right"/>
      <protection locked="0"/>
    </xf>
    <xf numFmtId="37" fontId="8" fillId="11" borderId="3" xfId="0" applyNumberFormat="1" applyFont="1" applyFill="1" applyBorder="1" applyAlignment="1" applyProtection="1">
      <alignment horizontal="center"/>
      <protection locked="0"/>
    </xf>
    <xf numFmtId="37" fontId="7" fillId="11" borderId="59" xfId="0" applyNumberFormat="1" applyFont="1" applyFill="1" applyBorder="1" applyAlignment="1" applyProtection="1">
      <alignment horizontal="right"/>
      <protection locked="0"/>
    </xf>
    <xf numFmtId="37" fontId="3" fillId="2" borderId="12" xfId="0" applyNumberFormat="1" applyFont="1" applyFill="1" applyBorder="1" applyAlignment="1" applyProtection="1">
      <alignment horizontal="right"/>
    </xf>
    <xf numFmtId="37" fontId="7" fillId="12" borderId="117" xfId="0" applyNumberFormat="1" applyFont="1" applyFill="1" applyBorder="1" applyAlignment="1" applyProtection="1">
      <alignment horizontal="right"/>
    </xf>
    <xf numFmtId="37" fontId="7" fillId="12" borderId="123" xfId="0" applyNumberFormat="1" applyFont="1" applyFill="1" applyBorder="1" applyAlignment="1" applyProtection="1">
      <alignment horizontal="right"/>
    </xf>
    <xf numFmtId="37" fontId="7" fillId="12" borderId="128" xfId="0" applyNumberFormat="1" applyFont="1" applyFill="1" applyBorder="1" applyAlignment="1" applyProtection="1">
      <alignment horizontal="right"/>
    </xf>
    <xf numFmtId="0" fontId="2" fillId="0" borderId="1" xfId="0" applyFont="1" applyBorder="1" applyAlignment="1">
      <alignment horizontal="center"/>
    </xf>
    <xf numFmtId="0" fontId="2" fillId="0" borderId="0" xfId="0" applyFont="1" applyBorder="1" applyAlignment="1">
      <alignment horizontal="center"/>
    </xf>
    <xf numFmtId="0" fontId="5" fillId="10" borderId="0" xfId="0" applyFont="1" applyFill="1" applyBorder="1" applyAlignment="1">
      <alignment horizontal="center" wrapText="1"/>
    </xf>
    <xf numFmtId="0" fontId="5" fillId="10" borderId="34" xfId="0" applyFont="1" applyFill="1" applyBorder="1" applyAlignment="1">
      <alignment horizontal="center" wrapText="1"/>
    </xf>
    <xf numFmtId="0" fontId="5" fillId="12" borderId="0" xfId="0" applyFont="1" applyFill="1" applyBorder="1" applyAlignment="1">
      <alignment horizontal="center" wrapText="1"/>
    </xf>
    <xf numFmtId="0" fontId="5" fillId="12" borderId="34" xfId="0" applyFont="1" applyFill="1" applyBorder="1" applyAlignment="1">
      <alignment horizontal="center" wrapText="1"/>
    </xf>
    <xf numFmtId="0" fontId="3" fillId="0" borderId="5" xfId="0" applyFont="1" applyBorder="1" applyAlignment="1">
      <alignment horizontal="center"/>
    </xf>
    <xf numFmtId="0" fontId="3" fillId="0" borderId="6" xfId="0" applyFont="1" applyBorder="1" applyAlignment="1">
      <alignment horizontal="center"/>
    </xf>
    <xf numFmtId="0" fontId="16" fillId="0" borderId="0" xfId="0" applyFont="1" applyBorder="1" applyAlignment="1">
      <alignment horizontal="left"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28575</xdr:colOff>
      <xdr:row>37</xdr:row>
      <xdr:rowOff>161925</xdr:rowOff>
    </xdr:from>
    <xdr:to>
      <xdr:col>5</xdr:col>
      <xdr:colOff>66675</xdr:colOff>
      <xdr:row>39</xdr:row>
      <xdr:rowOff>161925</xdr:rowOff>
    </xdr:to>
    <xdr:cxnSp macro="">
      <xdr:nvCxnSpPr>
        <xdr:cNvPr id="2" name="AutoShape 36"/>
        <xdr:cNvCxnSpPr>
          <a:cxnSpLocks noChangeShapeType="1"/>
        </xdr:cNvCxnSpPr>
      </xdr:nvCxnSpPr>
      <xdr:spPr bwMode="auto">
        <a:xfrm rot="5400000" flipV="1">
          <a:off x="7915275" y="9420225"/>
          <a:ext cx="495300" cy="38100"/>
        </a:xfrm>
        <a:prstGeom prst="curvedConnector5">
          <a:avLst>
            <a:gd name="adj1" fmla="val -5005"/>
            <a:gd name="adj2" fmla="val 533329"/>
            <a:gd name="adj3" fmla="val 102495"/>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28575</xdr:colOff>
      <xdr:row>37</xdr:row>
      <xdr:rowOff>161925</xdr:rowOff>
    </xdr:from>
    <xdr:to>
      <xdr:col>5</xdr:col>
      <xdr:colOff>66675</xdr:colOff>
      <xdr:row>39</xdr:row>
      <xdr:rowOff>161925</xdr:rowOff>
    </xdr:to>
    <xdr:cxnSp macro="">
      <xdr:nvCxnSpPr>
        <xdr:cNvPr id="3" name="AutoShape 54"/>
        <xdr:cNvCxnSpPr>
          <a:cxnSpLocks noChangeShapeType="1"/>
        </xdr:cNvCxnSpPr>
      </xdr:nvCxnSpPr>
      <xdr:spPr bwMode="auto">
        <a:xfrm rot="5400000" flipV="1">
          <a:off x="7915275" y="9420225"/>
          <a:ext cx="495300" cy="38100"/>
        </a:xfrm>
        <a:prstGeom prst="curvedConnector5">
          <a:avLst>
            <a:gd name="adj1" fmla="val -5005"/>
            <a:gd name="adj2" fmla="val 533329"/>
            <a:gd name="adj3" fmla="val 102495"/>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1524000</xdr:colOff>
      <xdr:row>37</xdr:row>
      <xdr:rowOff>161925</xdr:rowOff>
    </xdr:from>
    <xdr:to>
      <xdr:col>6</xdr:col>
      <xdr:colOff>9525</xdr:colOff>
      <xdr:row>39</xdr:row>
      <xdr:rowOff>161925</xdr:rowOff>
    </xdr:to>
    <xdr:cxnSp macro="">
      <xdr:nvCxnSpPr>
        <xdr:cNvPr id="4" name="AutoShape 69"/>
        <xdr:cNvCxnSpPr>
          <a:cxnSpLocks noChangeShapeType="1"/>
        </xdr:cNvCxnSpPr>
      </xdr:nvCxnSpPr>
      <xdr:spPr bwMode="auto">
        <a:xfrm rot="5400000" flipV="1">
          <a:off x="9244013" y="9434512"/>
          <a:ext cx="495300" cy="9525"/>
        </a:xfrm>
        <a:prstGeom prst="curvedConnector5">
          <a:avLst>
            <a:gd name="adj1" fmla="val -5005"/>
            <a:gd name="adj2" fmla="val 533329"/>
            <a:gd name="adj3" fmla="val 102495"/>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oneCellAnchor>
    <xdr:from>
      <xdr:col>3</xdr:col>
      <xdr:colOff>1300726</xdr:colOff>
      <xdr:row>7</xdr:row>
      <xdr:rowOff>184354</xdr:rowOff>
    </xdr:from>
    <xdr:ext cx="184731" cy="264560"/>
    <xdr:sp macro="" textlink="">
      <xdr:nvSpPr>
        <xdr:cNvPr id="5" name="TextBox 4"/>
        <xdr:cNvSpPr txBox="1"/>
      </xdr:nvSpPr>
      <xdr:spPr>
        <a:xfrm>
          <a:off x="6396601" y="18226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28575</xdr:colOff>
      <xdr:row>37</xdr:row>
      <xdr:rowOff>161925</xdr:rowOff>
    </xdr:from>
    <xdr:to>
      <xdr:col>5</xdr:col>
      <xdr:colOff>66675</xdr:colOff>
      <xdr:row>39</xdr:row>
      <xdr:rowOff>161925</xdr:rowOff>
    </xdr:to>
    <xdr:cxnSp macro="">
      <xdr:nvCxnSpPr>
        <xdr:cNvPr id="2" name="AutoShape 36"/>
        <xdr:cNvCxnSpPr>
          <a:cxnSpLocks noChangeShapeType="1"/>
        </xdr:cNvCxnSpPr>
      </xdr:nvCxnSpPr>
      <xdr:spPr bwMode="auto">
        <a:xfrm rot="5400000" flipV="1">
          <a:off x="8448675" y="9420225"/>
          <a:ext cx="495300" cy="38100"/>
        </a:xfrm>
        <a:prstGeom prst="curvedConnector5">
          <a:avLst>
            <a:gd name="adj1" fmla="val -5005"/>
            <a:gd name="adj2" fmla="val 533329"/>
            <a:gd name="adj3" fmla="val 102495"/>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28575</xdr:colOff>
      <xdr:row>37</xdr:row>
      <xdr:rowOff>161925</xdr:rowOff>
    </xdr:from>
    <xdr:to>
      <xdr:col>5</xdr:col>
      <xdr:colOff>66675</xdr:colOff>
      <xdr:row>39</xdr:row>
      <xdr:rowOff>161925</xdr:rowOff>
    </xdr:to>
    <xdr:cxnSp macro="">
      <xdr:nvCxnSpPr>
        <xdr:cNvPr id="3" name="AutoShape 54"/>
        <xdr:cNvCxnSpPr>
          <a:cxnSpLocks noChangeShapeType="1"/>
        </xdr:cNvCxnSpPr>
      </xdr:nvCxnSpPr>
      <xdr:spPr bwMode="auto">
        <a:xfrm rot="5400000" flipV="1">
          <a:off x="8448675" y="9420225"/>
          <a:ext cx="495300" cy="38100"/>
        </a:xfrm>
        <a:prstGeom prst="curvedConnector5">
          <a:avLst>
            <a:gd name="adj1" fmla="val -5005"/>
            <a:gd name="adj2" fmla="val 533329"/>
            <a:gd name="adj3" fmla="val 102495"/>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1524000</xdr:colOff>
      <xdr:row>37</xdr:row>
      <xdr:rowOff>161925</xdr:rowOff>
    </xdr:from>
    <xdr:to>
      <xdr:col>6</xdr:col>
      <xdr:colOff>9525</xdr:colOff>
      <xdr:row>39</xdr:row>
      <xdr:rowOff>161925</xdr:rowOff>
    </xdr:to>
    <xdr:cxnSp macro="">
      <xdr:nvCxnSpPr>
        <xdr:cNvPr id="4" name="AutoShape 69"/>
        <xdr:cNvCxnSpPr>
          <a:cxnSpLocks noChangeShapeType="1"/>
        </xdr:cNvCxnSpPr>
      </xdr:nvCxnSpPr>
      <xdr:spPr bwMode="auto">
        <a:xfrm rot="5400000" flipV="1">
          <a:off x="9944100" y="9420225"/>
          <a:ext cx="495300" cy="38100"/>
        </a:xfrm>
        <a:prstGeom prst="curvedConnector5">
          <a:avLst>
            <a:gd name="adj1" fmla="val -5005"/>
            <a:gd name="adj2" fmla="val 533329"/>
            <a:gd name="adj3" fmla="val 102495"/>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oneCellAnchor>
    <xdr:from>
      <xdr:col>3</xdr:col>
      <xdr:colOff>1300726</xdr:colOff>
      <xdr:row>7</xdr:row>
      <xdr:rowOff>184354</xdr:rowOff>
    </xdr:from>
    <xdr:ext cx="184731" cy="264560"/>
    <xdr:sp macro="" textlink="">
      <xdr:nvSpPr>
        <xdr:cNvPr id="5" name="TextBox 4"/>
        <xdr:cNvSpPr txBox="1"/>
      </xdr:nvSpPr>
      <xdr:spPr>
        <a:xfrm>
          <a:off x="6844276" y="18226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Graham\Desktop\Sarah%20Working%20Files\Templates\Cardiology%20Draft%20Propos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NEW (PAGE 8)"/>
      <sheetName val="Checklist-RENEWAL (PAGE 9)"/>
      <sheetName val="Cover Sheet"/>
      <sheetName val="Proposal Page 1"/>
      <sheetName val="Proposal Page 2"/>
      <sheetName val="Rate Calc"/>
      <sheetName val="BUDGET (PG 3)"/>
      <sheetName val="VOLUME PROJ (PG 4)"/>
      <sheetName val="Rate List (PG 5) "/>
      <sheetName val="DEPREC SCHED (PG 6)"/>
      <sheetName val="External Rev Review (PAGE 7)"/>
      <sheetName val="Backup Data"/>
    </sheetNames>
    <sheetDataSet>
      <sheetData sheetId="0"/>
      <sheetData sheetId="1"/>
      <sheetData sheetId="2"/>
      <sheetData sheetId="3"/>
      <sheetData sheetId="4"/>
      <sheetData sheetId="5"/>
      <sheetData sheetId="6">
        <row r="56">
          <cell r="A56" t="str">
            <v>Specialist</v>
          </cell>
        </row>
        <row r="58">
          <cell r="A58" t="str">
            <v>Analyst II</v>
          </cell>
        </row>
      </sheetData>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5"/>
  <sheetViews>
    <sheetView tabSelected="1" workbookViewId="0">
      <selection sqref="A1:G1"/>
    </sheetView>
  </sheetViews>
  <sheetFormatPr defaultColWidth="12.5703125" defaultRowHeight="15" x14ac:dyDescent="0.25"/>
  <cols>
    <col min="1" max="1" width="45" customWidth="1"/>
    <col min="2" max="2" width="11" bestFit="1" customWidth="1"/>
    <col min="3" max="3" width="20.42578125" bestFit="1" customWidth="1"/>
    <col min="4" max="4" width="23.28515625" customWidth="1"/>
    <col min="5" max="5" width="22" bestFit="1" customWidth="1"/>
    <col min="6" max="6" width="20.5703125" bestFit="1" customWidth="1"/>
    <col min="7" max="7" width="22" bestFit="1" customWidth="1"/>
    <col min="8" max="8" width="19.7109375" bestFit="1" customWidth="1"/>
    <col min="9" max="9" width="13" bestFit="1" customWidth="1"/>
    <col min="257" max="257" width="45" customWidth="1"/>
    <col min="258" max="258" width="15.140625" customWidth="1"/>
    <col min="259" max="259" width="23" customWidth="1"/>
    <col min="260" max="263" width="23.28515625" customWidth="1"/>
    <col min="513" max="513" width="45" customWidth="1"/>
    <col min="514" max="514" width="15.140625" customWidth="1"/>
    <col min="515" max="515" width="23" customWidth="1"/>
    <col min="516" max="519" width="23.28515625" customWidth="1"/>
    <col min="769" max="769" width="45" customWidth="1"/>
    <col min="770" max="770" width="15.140625" customWidth="1"/>
    <col min="771" max="771" width="23" customWidth="1"/>
    <col min="772" max="775" width="23.28515625" customWidth="1"/>
    <col min="1025" max="1025" width="45" customWidth="1"/>
    <col min="1026" max="1026" width="15.140625" customWidth="1"/>
    <col min="1027" max="1027" width="23" customWidth="1"/>
    <col min="1028" max="1031" width="23.28515625" customWidth="1"/>
    <col min="1281" max="1281" width="45" customWidth="1"/>
    <col min="1282" max="1282" width="15.140625" customWidth="1"/>
    <col min="1283" max="1283" width="23" customWidth="1"/>
    <col min="1284" max="1287" width="23.28515625" customWidth="1"/>
    <col min="1537" max="1537" width="45" customWidth="1"/>
    <col min="1538" max="1538" width="15.140625" customWidth="1"/>
    <col min="1539" max="1539" width="23" customWidth="1"/>
    <col min="1540" max="1543" width="23.28515625" customWidth="1"/>
    <col min="1793" max="1793" width="45" customWidth="1"/>
    <col min="1794" max="1794" width="15.140625" customWidth="1"/>
    <col min="1795" max="1795" width="23" customWidth="1"/>
    <col min="1796" max="1799" width="23.28515625" customWidth="1"/>
    <col min="2049" max="2049" width="45" customWidth="1"/>
    <col min="2050" max="2050" width="15.140625" customWidth="1"/>
    <col min="2051" max="2051" width="23" customWidth="1"/>
    <col min="2052" max="2055" width="23.28515625" customWidth="1"/>
    <col min="2305" max="2305" width="45" customWidth="1"/>
    <col min="2306" max="2306" width="15.140625" customWidth="1"/>
    <col min="2307" max="2307" width="23" customWidth="1"/>
    <col min="2308" max="2311" width="23.28515625" customWidth="1"/>
    <col min="2561" max="2561" width="45" customWidth="1"/>
    <col min="2562" max="2562" width="15.140625" customWidth="1"/>
    <col min="2563" max="2563" width="23" customWidth="1"/>
    <col min="2564" max="2567" width="23.28515625" customWidth="1"/>
    <col min="2817" max="2817" width="45" customWidth="1"/>
    <col min="2818" max="2818" width="15.140625" customWidth="1"/>
    <col min="2819" max="2819" width="23" customWidth="1"/>
    <col min="2820" max="2823" width="23.28515625" customWidth="1"/>
    <col min="3073" max="3073" width="45" customWidth="1"/>
    <col min="3074" max="3074" width="15.140625" customWidth="1"/>
    <col min="3075" max="3075" width="23" customWidth="1"/>
    <col min="3076" max="3079" width="23.28515625" customWidth="1"/>
    <col min="3329" max="3329" width="45" customWidth="1"/>
    <col min="3330" max="3330" width="15.140625" customWidth="1"/>
    <col min="3331" max="3331" width="23" customWidth="1"/>
    <col min="3332" max="3335" width="23.28515625" customWidth="1"/>
    <col min="3585" max="3585" width="45" customWidth="1"/>
    <col min="3586" max="3586" width="15.140625" customWidth="1"/>
    <col min="3587" max="3587" width="23" customWidth="1"/>
    <col min="3588" max="3591" width="23.28515625" customWidth="1"/>
    <col min="3841" max="3841" width="45" customWidth="1"/>
    <col min="3842" max="3842" width="15.140625" customWidth="1"/>
    <col min="3843" max="3843" width="23" customWidth="1"/>
    <col min="3844" max="3847" width="23.28515625" customWidth="1"/>
    <col min="4097" max="4097" width="45" customWidth="1"/>
    <col min="4098" max="4098" width="15.140625" customWidth="1"/>
    <col min="4099" max="4099" width="23" customWidth="1"/>
    <col min="4100" max="4103" width="23.28515625" customWidth="1"/>
    <col min="4353" max="4353" width="45" customWidth="1"/>
    <col min="4354" max="4354" width="15.140625" customWidth="1"/>
    <col min="4355" max="4355" width="23" customWidth="1"/>
    <col min="4356" max="4359" width="23.28515625" customWidth="1"/>
    <col min="4609" max="4609" width="45" customWidth="1"/>
    <col min="4610" max="4610" width="15.140625" customWidth="1"/>
    <col min="4611" max="4611" width="23" customWidth="1"/>
    <col min="4612" max="4615" width="23.28515625" customWidth="1"/>
    <col min="4865" max="4865" width="45" customWidth="1"/>
    <col min="4866" max="4866" width="15.140625" customWidth="1"/>
    <col min="4867" max="4867" width="23" customWidth="1"/>
    <col min="4868" max="4871" width="23.28515625" customWidth="1"/>
    <col min="5121" max="5121" width="45" customWidth="1"/>
    <col min="5122" max="5122" width="15.140625" customWidth="1"/>
    <col min="5123" max="5123" width="23" customWidth="1"/>
    <col min="5124" max="5127" width="23.28515625" customWidth="1"/>
    <col min="5377" max="5377" width="45" customWidth="1"/>
    <col min="5378" max="5378" width="15.140625" customWidth="1"/>
    <col min="5379" max="5379" width="23" customWidth="1"/>
    <col min="5380" max="5383" width="23.28515625" customWidth="1"/>
    <col min="5633" max="5633" width="45" customWidth="1"/>
    <col min="5634" max="5634" width="15.140625" customWidth="1"/>
    <col min="5635" max="5635" width="23" customWidth="1"/>
    <col min="5636" max="5639" width="23.28515625" customWidth="1"/>
    <col min="5889" max="5889" width="45" customWidth="1"/>
    <col min="5890" max="5890" width="15.140625" customWidth="1"/>
    <col min="5891" max="5891" width="23" customWidth="1"/>
    <col min="5892" max="5895" width="23.28515625" customWidth="1"/>
    <col min="6145" max="6145" width="45" customWidth="1"/>
    <col min="6146" max="6146" width="15.140625" customWidth="1"/>
    <col min="6147" max="6147" width="23" customWidth="1"/>
    <col min="6148" max="6151" width="23.28515625" customWidth="1"/>
    <col min="6401" max="6401" width="45" customWidth="1"/>
    <col min="6402" max="6402" width="15.140625" customWidth="1"/>
    <col min="6403" max="6403" width="23" customWidth="1"/>
    <col min="6404" max="6407" width="23.28515625" customWidth="1"/>
    <col min="6657" max="6657" width="45" customWidth="1"/>
    <col min="6658" max="6658" width="15.140625" customWidth="1"/>
    <col min="6659" max="6659" width="23" customWidth="1"/>
    <col min="6660" max="6663" width="23.28515625" customWidth="1"/>
    <col min="6913" max="6913" width="45" customWidth="1"/>
    <col min="6914" max="6914" width="15.140625" customWidth="1"/>
    <col min="6915" max="6915" width="23" customWidth="1"/>
    <col min="6916" max="6919" width="23.28515625" customWidth="1"/>
    <col min="7169" max="7169" width="45" customWidth="1"/>
    <col min="7170" max="7170" width="15.140625" customWidth="1"/>
    <col min="7171" max="7171" width="23" customWidth="1"/>
    <col min="7172" max="7175" width="23.28515625" customWidth="1"/>
    <col min="7425" max="7425" width="45" customWidth="1"/>
    <col min="7426" max="7426" width="15.140625" customWidth="1"/>
    <col min="7427" max="7427" width="23" customWidth="1"/>
    <col min="7428" max="7431" width="23.28515625" customWidth="1"/>
    <col min="7681" max="7681" width="45" customWidth="1"/>
    <col min="7682" max="7682" width="15.140625" customWidth="1"/>
    <col min="7683" max="7683" width="23" customWidth="1"/>
    <col min="7684" max="7687" width="23.28515625" customWidth="1"/>
    <col min="7937" max="7937" width="45" customWidth="1"/>
    <col min="7938" max="7938" width="15.140625" customWidth="1"/>
    <col min="7939" max="7939" width="23" customWidth="1"/>
    <col min="7940" max="7943" width="23.28515625" customWidth="1"/>
    <col min="8193" max="8193" width="45" customWidth="1"/>
    <col min="8194" max="8194" width="15.140625" customWidth="1"/>
    <col min="8195" max="8195" width="23" customWidth="1"/>
    <col min="8196" max="8199" width="23.28515625" customWidth="1"/>
    <col min="8449" max="8449" width="45" customWidth="1"/>
    <col min="8450" max="8450" width="15.140625" customWidth="1"/>
    <col min="8451" max="8451" width="23" customWidth="1"/>
    <col min="8452" max="8455" width="23.28515625" customWidth="1"/>
    <col min="8705" max="8705" width="45" customWidth="1"/>
    <col min="8706" max="8706" width="15.140625" customWidth="1"/>
    <col min="8707" max="8707" width="23" customWidth="1"/>
    <col min="8708" max="8711" width="23.28515625" customWidth="1"/>
    <col min="8961" max="8961" width="45" customWidth="1"/>
    <col min="8962" max="8962" width="15.140625" customWidth="1"/>
    <col min="8963" max="8963" width="23" customWidth="1"/>
    <col min="8964" max="8967" width="23.28515625" customWidth="1"/>
    <col min="9217" max="9217" width="45" customWidth="1"/>
    <col min="9218" max="9218" width="15.140625" customWidth="1"/>
    <col min="9219" max="9219" width="23" customWidth="1"/>
    <col min="9220" max="9223" width="23.28515625" customWidth="1"/>
    <col min="9473" max="9473" width="45" customWidth="1"/>
    <col min="9474" max="9474" width="15.140625" customWidth="1"/>
    <col min="9475" max="9475" width="23" customWidth="1"/>
    <col min="9476" max="9479" width="23.28515625" customWidth="1"/>
    <col min="9729" max="9729" width="45" customWidth="1"/>
    <col min="9730" max="9730" width="15.140625" customWidth="1"/>
    <col min="9731" max="9731" width="23" customWidth="1"/>
    <col min="9732" max="9735" width="23.28515625" customWidth="1"/>
    <col min="9985" max="9985" width="45" customWidth="1"/>
    <col min="9986" max="9986" width="15.140625" customWidth="1"/>
    <col min="9987" max="9987" width="23" customWidth="1"/>
    <col min="9988" max="9991" width="23.28515625" customWidth="1"/>
    <col min="10241" max="10241" width="45" customWidth="1"/>
    <col min="10242" max="10242" width="15.140625" customWidth="1"/>
    <col min="10243" max="10243" width="23" customWidth="1"/>
    <col min="10244" max="10247" width="23.28515625" customWidth="1"/>
    <col min="10497" max="10497" width="45" customWidth="1"/>
    <col min="10498" max="10498" width="15.140625" customWidth="1"/>
    <col min="10499" max="10499" width="23" customWidth="1"/>
    <col min="10500" max="10503" width="23.28515625" customWidth="1"/>
    <col min="10753" max="10753" width="45" customWidth="1"/>
    <col min="10754" max="10754" width="15.140625" customWidth="1"/>
    <col min="10755" max="10755" width="23" customWidth="1"/>
    <col min="10756" max="10759" width="23.28515625" customWidth="1"/>
    <col min="11009" max="11009" width="45" customWidth="1"/>
    <col min="11010" max="11010" width="15.140625" customWidth="1"/>
    <col min="11011" max="11011" width="23" customWidth="1"/>
    <col min="11012" max="11015" width="23.28515625" customWidth="1"/>
    <col min="11265" max="11265" width="45" customWidth="1"/>
    <col min="11266" max="11266" width="15.140625" customWidth="1"/>
    <col min="11267" max="11267" width="23" customWidth="1"/>
    <col min="11268" max="11271" width="23.28515625" customWidth="1"/>
    <col min="11521" max="11521" width="45" customWidth="1"/>
    <col min="11522" max="11522" width="15.140625" customWidth="1"/>
    <col min="11523" max="11523" width="23" customWidth="1"/>
    <col min="11524" max="11527" width="23.28515625" customWidth="1"/>
    <col min="11777" max="11777" width="45" customWidth="1"/>
    <col min="11778" max="11778" width="15.140625" customWidth="1"/>
    <col min="11779" max="11779" width="23" customWidth="1"/>
    <col min="11780" max="11783" width="23.28515625" customWidth="1"/>
    <col min="12033" max="12033" width="45" customWidth="1"/>
    <col min="12034" max="12034" width="15.140625" customWidth="1"/>
    <col min="12035" max="12035" width="23" customWidth="1"/>
    <col min="12036" max="12039" width="23.28515625" customWidth="1"/>
    <col min="12289" max="12289" width="45" customWidth="1"/>
    <col min="12290" max="12290" width="15.140625" customWidth="1"/>
    <col min="12291" max="12291" width="23" customWidth="1"/>
    <col min="12292" max="12295" width="23.28515625" customWidth="1"/>
    <col min="12545" max="12545" width="45" customWidth="1"/>
    <col min="12546" max="12546" width="15.140625" customWidth="1"/>
    <col min="12547" max="12547" width="23" customWidth="1"/>
    <col min="12548" max="12551" width="23.28515625" customWidth="1"/>
    <col min="12801" max="12801" width="45" customWidth="1"/>
    <col min="12802" max="12802" width="15.140625" customWidth="1"/>
    <col min="12803" max="12803" width="23" customWidth="1"/>
    <col min="12804" max="12807" width="23.28515625" customWidth="1"/>
    <col min="13057" max="13057" width="45" customWidth="1"/>
    <col min="13058" max="13058" width="15.140625" customWidth="1"/>
    <col min="13059" max="13059" width="23" customWidth="1"/>
    <col min="13060" max="13063" width="23.28515625" customWidth="1"/>
    <col min="13313" max="13313" width="45" customWidth="1"/>
    <col min="13314" max="13314" width="15.140625" customWidth="1"/>
    <col min="13315" max="13315" width="23" customWidth="1"/>
    <col min="13316" max="13319" width="23.28515625" customWidth="1"/>
    <col min="13569" max="13569" width="45" customWidth="1"/>
    <col min="13570" max="13570" width="15.140625" customWidth="1"/>
    <col min="13571" max="13571" width="23" customWidth="1"/>
    <col min="13572" max="13575" width="23.28515625" customWidth="1"/>
    <col min="13825" max="13825" width="45" customWidth="1"/>
    <col min="13826" max="13826" width="15.140625" customWidth="1"/>
    <col min="13827" max="13827" width="23" customWidth="1"/>
    <col min="13828" max="13831" width="23.28515625" customWidth="1"/>
    <col min="14081" max="14081" width="45" customWidth="1"/>
    <col min="14082" max="14082" width="15.140625" customWidth="1"/>
    <col min="14083" max="14083" width="23" customWidth="1"/>
    <col min="14084" max="14087" width="23.28515625" customWidth="1"/>
    <col min="14337" max="14337" width="45" customWidth="1"/>
    <col min="14338" max="14338" width="15.140625" customWidth="1"/>
    <col min="14339" max="14339" width="23" customWidth="1"/>
    <col min="14340" max="14343" width="23.28515625" customWidth="1"/>
    <col min="14593" max="14593" width="45" customWidth="1"/>
    <col min="14594" max="14594" width="15.140625" customWidth="1"/>
    <col min="14595" max="14595" width="23" customWidth="1"/>
    <col min="14596" max="14599" width="23.28515625" customWidth="1"/>
    <col min="14849" max="14849" width="45" customWidth="1"/>
    <col min="14850" max="14850" width="15.140625" customWidth="1"/>
    <col min="14851" max="14851" width="23" customWidth="1"/>
    <col min="14852" max="14855" width="23.28515625" customWidth="1"/>
    <col min="15105" max="15105" width="45" customWidth="1"/>
    <col min="15106" max="15106" width="15.140625" customWidth="1"/>
    <col min="15107" max="15107" width="23" customWidth="1"/>
    <col min="15108" max="15111" width="23.28515625" customWidth="1"/>
    <col min="15361" max="15361" width="45" customWidth="1"/>
    <col min="15362" max="15362" width="15.140625" customWidth="1"/>
    <col min="15363" max="15363" width="23" customWidth="1"/>
    <col min="15364" max="15367" width="23.28515625" customWidth="1"/>
    <col min="15617" max="15617" width="45" customWidth="1"/>
    <col min="15618" max="15618" width="15.140625" customWidth="1"/>
    <col min="15619" max="15619" width="23" customWidth="1"/>
    <col min="15620" max="15623" width="23.28515625" customWidth="1"/>
    <col min="15873" max="15873" width="45" customWidth="1"/>
    <col min="15874" max="15874" width="15.140625" customWidth="1"/>
    <col min="15875" max="15875" width="23" customWidth="1"/>
    <col min="15876" max="15879" width="23.28515625" customWidth="1"/>
    <col min="16129" max="16129" width="45" customWidth="1"/>
    <col min="16130" max="16130" width="15.140625" customWidth="1"/>
    <col min="16131" max="16131" width="23" customWidth="1"/>
    <col min="16132" max="16135" width="23.28515625" customWidth="1"/>
  </cols>
  <sheetData>
    <row r="1" spans="1:9" ht="21.75" customHeight="1" x14ac:dyDescent="0.35">
      <c r="A1" s="339" t="s">
        <v>0</v>
      </c>
      <c r="B1" s="339"/>
      <c r="C1" s="339"/>
      <c r="D1" s="339"/>
      <c r="E1" s="339"/>
      <c r="F1" s="339"/>
      <c r="G1" s="339"/>
    </row>
    <row r="2" spans="1:9" ht="19.5" customHeight="1" x14ac:dyDescent="0.35">
      <c r="A2" s="340" t="s">
        <v>1</v>
      </c>
      <c r="B2" s="340"/>
      <c r="C2" s="340"/>
      <c r="D2" s="340"/>
      <c r="E2" s="340"/>
      <c r="F2" s="340"/>
      <c r="G2" s="340"/>
      <c r="H2" s="314"/>
    </row>
    <row r="3" spans="1:9" ht="25.15" customHeight="1" x14ac:dyDescent="0.25">
      <c r="A3" s="1" t="s">
        <v>2</v>
      </c>
      <c r="C3" s="2"/>
      <c r="D3" s="2"/>
      <c r="E3" s="2"/>
      <c r="F3" s="3"/>
      <c r="G3" s="6"/>
      <c r="H3" s="6"/>
      <c r="I3" s="6"/>
    </row>
    <row r="4" spans="1:9" ht="15.75" x14ac:dyDescent="0.25">
      <c r="A4" s="1" t="s">
        <v>3</v>
      </c>
      <c r="C4" s="4"/>
      <c r="D4" s="2"/>
      <c r="E4" s="2"/>
      <c r="F4" s="3"/>
      <c r="G4" s="6"/>
      <c r="H4" s="341" t="s">
        <v>118</v>
      </c>
      <c r="I4" s="343" t="s">
        <v>119</v>
      </c>
    </row>
    <row r="5" spans="1:9" ht="15.6" customHeight="1" thickBot="1" x14ac:dyDescent="0.3">
      <c r="A5" s="5"/>
      <c r="B5" s="6"/>
      <c r="C5" s="7"/>
      <c r="D5" s="7"/>
      <c r="E5" s="7"/>
      <c r="F5" s="7"/>
      <c r="G5" s="6"/>
      <c r="H5" s="342"/>
      <c r="I5" s="344"/>
    </row>
    <row r="6" spans="1:9" s="10" customFormat="1" ht="16.5" thickBot="1" x14ac:dyDescent="0.3">
      <c r="A6" s="8"/>
      <c r="B6" s="9"/>
      <c r="D6" s="345" t="s">
        <v>4</v>
      </c>
      <c r="E6" s="346"/>
      <c r="F6" s="11" t="s">
        <v>5</v>
      </c>
      <c r="G6" s="12" t="s">
        <v>6</v>
      </c>
      <c r="H6" s="300" t="s">
        <v>100</v>
      </c>
      <c r="I6" s="303" t="s">
        <v>6</v>
      </c>
    </row>
    <row r="7" spans="1:9" s="10" customFormat="1" ht="15.75" x14ac:dyDescent="0.25">
      <c r="A7" s="13"/>
      <c r="B7" s="14"/>
      <c r="C7" s="15"/>
      <c r="D7" s="16"/>
      <c r="E7" s="17" t="s">
        <v>7</v>
      </c>
      <c r="F7" s="18"/>
      <c r="G7" s="19"/>
      <c r="H7" s="301" t="s">
        <v>112</v>
      </c>
      <c r="I7" s="304" t="s">
        <v>116</v>
      </c>
    </row>
    <row r="8" spans="1:9" s="10" customFormat="1" ht="16.5" thickBot="1" x14ac:dyDescent="0.3">
      <c r="A8" s="13"/>
      <c r="B8" s="20"/>
      <c r="C8" s="21" t="s">
        <v>8</v>
      </c>
      <c r="D8" s="16" t="s">
        <v>9</v>
      </c>
      <c r="E8" s="17" t="s">
        <v>10</v>
      </c>
      <c r="F8" s="22" t="s">
        <v>11</v>
      </c>
      <c r="G8" s="23" t="s">
        <v>1</v>
      </c>
      <c r="H8" s="302" t="s">
        <v>120</v>
      </c>
      <c r="I8" s="305" t="s">
        <v>1</v>
      </c>
    </row>
    <row r="9" spans="1:9" s="10" customFormat="1" ht="20.100000000000001" customHeight="1" thickBot="1" x14ac:dyDescent="0.3">
      <c r="A9" s="24" t="s">
        <v>12</v>
      </c>
      <c r="B9" s="25"/>
      <c r="C9" s="26"/>
      <c r="D9" s="27"/>
      <c r="E9" s="27"/>
      <c r="F9" s="27"/>
      <c r="G9" s="27"/>
      <c r="H9" s="27"/>
      <c r="I9" s="28"/>
    </row>
    <row r="10" spans="1:9" s="10" customFormat="1" ht="20.100000000000001" customHeight="1" x14ac:dyDescent="0.25">
      <c r="A10" s="29" t="s">
        <v>13</v>
      </c>
      <c r="B10" s="30"/>
      <c r="C10" s="31" t="s">
        <v>14</v>
      </c>
      <c r="D10" s="32"/>
      <c r="E10" s="33"/>
      <c r="F10" s="34"/>
      <c r="G10" s="35"/>
      <c r="H10" s="283"/>
      <c r="I10" s="306">
        <f>G10-H10</f>
        <v>0</v>
      </c>
    </row>
    <row r="11" spans="1:9" s="10" customFormat="1" ht="20.100000000000001" customHeight="1" x14ac:dyDescent="0.25">
      <c r="A11" s="36" t="s">
        <v>15</v>
      </c>
      <c r="B11" s="37"/>
      <c r="C11" s="38" t="s">
        <v>16</v>
      </c>
      <c r="D11" s="39"/>
      <c r="E11" s="40"/>
      <c r="F11" s="41"/>
      <c r="G11" s="42"/>
      <c r="H11" s="284"/>
      <c r="I11" s="306">
        <f>G11-H11</f>
        <v>0</v>
      </c>
    </row>
    <row r="12" spans="1:9" s="10" customFormat="1" ht="19.5" customHeight="1" thickBot="1" x14ac:dyDescent="0.3">
      <c r="A12" s="43" t="s">
        <v>17</v>
      </c>
      <c r="B12" s="44"/>
      <c r="C12" s="45" t="s">
        <v>18</v>
      </c>
      <c r="D12" s="46" t="s">
        <v>19</v>
      </c>
      <c r="E12" s="47"/>
      <c r="F12" s="48" t="s">
        <v>19</v>
      </c>
      <c r="G12" s="49" t="s">
        <v>19</v>
      </c>
      <c r="H12" s="285"/>
      <c r="I12" s="307"/>
    </row>
    <row r="13" spans="1:9" s="10" customFormat="1" ht="20.100000000000001" customHeight="1" thickBot="1" x14ac:dyDescent="0.3">
      <c r="A13" s="50" t="s">
        <v>20</v>
      </c>
      <c r="B13" s="51"/>
      <c r="C13" s="52"/>
      <c r="D13" s="53">
        <f>SUM(D10:D12)</f>
        <v>0</v>
      </c>
      <c r="E13" s="54">
        <f>SUM(E10:E12)</f>
        <v>0</v>
      </c>
      <c r="F13" s="55">
        <f>SUM(F10:F12)</f>
        <v>0</v>
      </c>
      <c r="G13" s="56">
        <f>SUM(G10:G12)</f>
        <v>0</v>
      </c>
      <c r="H13" s="56"/>
      <c r="I13" s="56">
        <f>G13-H13</f>
        <v>0</v>
      </c>
    </row>
    <row r="14" spans="1:9" s="61" customFormat="1" ht="20.100000000000001" customHeight="1" thickBot="1" x14ac:dyDescent="0.3">
      <c r="A14" s="57" t="s">
        <v>21</v>
      </c>
      <c r="B14" s="58"/>
      <c r="C14" s="59"/>
      <c r="D14" s="60"/>
      <c r="E14" s="60"/>
      <c r="F14" s="60"/>
      <c r="G14" s="60"/>
      <c r="H14" s="60"/>
      <c r="I14" s="319"/>
    </row>
    <row r="15" spans="1:9" s="10" customFormat="1" ht="20.100000000000001" customHeight="1" x14ac:dyDescent="0.25">
      <c r="A15" s="29" t="s">
        <v>22</v>
      </c>
      <c r="B15" s="37"/>
      <c r="C15" s="62" t="s">
        <v>23</v>
      </c>
      <c r="D15" s="32"/>
      <c r="E15" s="33"/>
      <c r="F15" s="34"/>
      <c r="G15" s="35"/>
      <c r="H15" s="315"/>
      <c r="I15" s="321">
        <f t="shared" ref="I15:I31" si="0">G15-H15</f>
        <v>0</v>
      </c>
    </row>
    <row r="16" spans="1:9" s="10" customFormat="1" ht="20.100000000000001" customHeight="1" x14ac:dyDescent="0.25">
      <c r="A16" s="29" t="s">
        <v>24</v>
      </c>
      <c r="B16" s="37"/>
      <c r="C16" s="62" t="s">
        <v>25</v>
      </c>
      <c r="D16" s="32"/>
      <c r="E16" s="33"/>
      <c r="F16" s="34"/>
      <c r="G16" s="35"/>
      <c r="H16" s="315"/>
      <c r="I16" s="322">
        <f t="shared" si="0"/>
        <v>0</v>
      </c>
    </row>
    <row r="17" spans="1:10" s="10" customFormat="1" ht="20.100000000000001" customHeight="1" x14ac:dyDescent="0.25">
      <c r="A17" s="29" t="s">
        <v>26</v>
      </c>
      <c r="B17" s="37"/>
      <c r="C17" s="62" t="s">
        <v>27</v>
      </c>
      <c r="D17" s="32"/>
      <c r="E17" s="33"/>
      <c r="F17" s="34"/>
      <c r="G17" s="35"/>
      <c r="H17" s="315"/>
      <c r="I17" s="322">
        <f t="shared" si="0"/>
        <v>0</v>
      </c>
    </row>
    <row r="18" spans="1:10" s="10" customFormat="1" ht="20.100000000000001" customHeight="1" x14ac:dyDescent="0.25">
      <c r="A18" s="63" t="s">
        <v>28</v>
      </c>
      <c r="B18" s="64"/>
      <c r="C18" s="65"/>
      <c r="D18" s="66">
        <f>SUM(D15:D17)</f>
        <v>0</v>
      </c>
      <c r="E18" s="67">
        <f>SUM(E15:E17)</f>
        <v>0</v>
      </c>
      <c r="F18" s="68">
        <f>SUM(F15:F17)</f>
        <v>0</v>
      </c>
      <c r="G18" s="69">
        <f>SUM(G15:G17)</f>
        <v>0</v>
      </c>
      <c r="H18" s="316">
        <f>SUM(H15:H17)</f>
        <v>0</v>
      </c>
      <c r="I18" s="323">
        <f t="shared" si="0"/>
        <v>0</v>
      </c>
    </row>
    <row r="19" spans="1:10" s="10" customFormat="1" ht="20.100000000000001" customHeight="1" x14ac:dyDescent="0.25">
      <c r="A19" s="29" t="s">
        <v>29</v>
      </c>
      <c r="B19" s="37"/>
      <c r="C19" s="62" t="s">
        <v>30</v>
      </c>
      <c r="D19" s="32"/>
      <c r="E19" s="33"/>
      <c r="F19" s="34"/>
      <c r="G19" s="35"/>
      <c r="H19" s="315"/>
      <c r="I19" s="322">
        <f t="shared" si="0"/>
        <v>0</v>
      </c>
    </row>
    <row r="20" spans="1:10" s="10" customFormat="1" ht="20.100000000000001" customHeight="1" x14ac:dyDescent="0.25">
      <c r="A20" s="29" t="s">
        <v>31</v>
      </c>
      <c r="B20" s="70"/>
      <c r="C20" s="71" t="s">
        <v>32</v>
      </c>
      <c r="D20" s="39"/>
      <c r="E20" s="40"/>
      <c r="F20" s="41"/>
      <c r="G20" s="42"/>
      <c r="H20" s="317"/>
      <c r="I20" s="324">
        <f t="shared" si="0"/>
        <v>0</v>
      </c>
    </row>
    <row r="21" spans="1:10" s="10" customFormat="1" ht="20.100000000000001" customHeight="1" x14ac:dyDescent="0.25">
      <c r="A21" s="72" t="s">
        <v>33</v>
      </c>
      <c r="B21" s="73"/>
      <c r="C21" s="74" t="s">
        <v>34</v>
      </c>
      <c r="D21" s="75"/>
      <c r="E21" s="76"/>
      <c r="F21" s="77"/>
      <c r="G21" s="78"/>
      <c r="H21" s="318"/>
      <c r="I21" s="325">
        <f t="shared" si="0"/>
        <v>0</v>
      </c>
      <c r="J21" s="189"/>
    </row>
    <row r="22" spans="1:10" s="10" customFormat="1" ht="20.100000000000001" customHeight="1" thickBot="1" x14ac:dyDescent="0.3">
      <c r="A22" s="79" t="s">
        <v>35</v>
      </c>
      <c r="B22" s="80"/>
      <c r="C22" s="52"/>
      <c r="D22" s="81">
        <f>SUM(D19:D21)</f>
        <v>0</v>
      </c>
      <c r="E22" s="81">
        <f>SUM(E19:E21)</f>
        <v>0</v>
      </c>
      <c r="F22" s="81">
        <f>SUM(F19:F21)</f>
        <v>0</v>
      </c>
      <c r="G22" s="81">
        <f>SUM(G19:G21)</f>
        <v>0</v>
      </c>
      <c r="H22" s="81">
        <f>SUM(H19:H21)</f>
        <v>0</v>
      </c>
      <c r="I22" s="326">
        <f t="shared" si="0"/>
        <v>0</v>
      </c>
    </row>
    <row r="23" spans="1:10" s="10" customFormat="1" ht="19.5" customHeight="1" thickBot="1" x14ac:dyDescent="0.3">
      <c r="A23" s="82" t="s">
        <v>36</v>
      </c>
      <c r="B23" s="83"/>
      <c r="C23" s="84"/>
      <c r="D23" s="85">
        <f>+D22+D18</f>
        <v>0</v>
      </c>
      <c r="E23" s="86">
        <f>+E22+E18</f>
        <v>0</v>
      </c>
      <c r="F23" s="87">
        <f>+F22+F18</f>
        <v>0</v>
      </c>
      <c r="G23" s="88">
        <f>+G22+G18</f>
        <v>0</v>
      </c>
      <c r="H23" s="88">
        <f>SUM(H18+H22)</f>
        <v>0</v>
      </c>
      <c r="I23" s="320">
        <f t="shared" si="0"/>
        <v>0</v>
      </c>
    </row>
    <row r="24" spans="1:10" s="10" customFormat="1" ht="20.100000000000001" customHeight="1" x14ac:dyDescent="0.25">
      <c r="A24" s="89" t="s">
        <v>37</v>
      </c>
      <c r="B24" s="90"/>
      <c r="C24" s="62" t="s">
        <v>38</v>
      </c>
      <c r="D24" s="32"/>
      <c r="E24" s="33"/>
      <c r="F24" s="34"/>
      <c r="G24" s="35"/>
      <c r="H24" s="283"/>
      <c r="I24" s="306">
        <f t="shared" si="0"/>
        <v>0</v>
      </c>
    </row>
    <row r="25" spans="1:10" s="10" customFormat="1" ht="20.100000000000001" customHeight="1" x14ac:dyDescent="0.25">
      <c r="A25" s="89" t="s">
        <v>39</v>
      </c>
      <c r="B25" s="91"/>
      <c r="C25" s="92" t="s">
        <v>40</v>
      </c>
      <c r="D25" s="32"/>
      <c r="E25" s="33"/>
      <c r="F25" s="34"/>
      <c r="G25" s="35"/>
      <c r="H25" s="283"/>
      <c r="I25" s="306">
        <f t="shared" si="0"/>
        <v>0</v>
      </c>
    </row>
    <row r="26" spans="1:10" s="10" customFormat="1" ht="20.100000000000001" customHeight="1" x14ac:dyDescent="0.25">
      <c r="A26" s="29" t="s">
        <v>41</v>
      </c>
      <c r="B26" s="93"/>
      <c r="C26" s="92" t="s">
        <v>42</v>
      </c>
      <c r="D26" s="94"/>
      <c r="E26" s="95"/>
      <c r="F26" s="96"/>
      <c r="G26" s="97"/>
      <c r="H26" s="286"/>
      <c r="I26" s="308">
        <f t="shared" si="0"/>
        <v>0</v>
      </c>
    </row>
    <row r="27" spans="1:10" s="10" customFormat="1" ht="20.100000000000001" customHeight="1" x14ac:dyDescent="0.25">
      <c r="A27" s="89" t="s">
        <v>43</v>
      </c>
      <c r="B27" s="91"/>
      <c r="C27" s="92" t="s">
        <v>44</v>
      </c>
      <c r="D27" s="32"/>
      <c r="E27" s="33"/>
      <c r="F27" s="34"/>
      <c r="G27" s="35"/>
      <c r="H27" s="283"/>
      <c r="I27" s="306">
        <f t="shared" si="0"/>
        <v>0</v>
      </c>
    </row>
    <row r="28" spans="1:10" s="10" customFormat="1" ht="20.100000000000001" customHeight="1" x14ac:dyDescent="0.25">
      <c r="A28" s="89" t="s">
        <v>45</v>
      </c>
      <c r="B28" s="91"/>
      <c r="C28" s="92" t="s">
        <v>46</v>
      </c>
      <c r="D28" s="32"/>
      <c r="E28" s="33"/>
      <c r="F28" s="34"/>
      <c r="G28" s="35"/>
      <c r="H28" s="283"/>
      <c r="I28" s="306">
        <f t="shared" si="0"/>
        <v>0</v>
      </c>
    </row>
    <row r="29" spans="1:10" s="10" customFormat="1" ht="20.100000000000001" customHeight="1" thickBot="1" x14ac:dyDescent="0.3">
      <c r="A29" s="89" t="s">
        <v>47</v>
      </c>
      <c r="B29" s="91"/>
      <c r="C29" s="92" t="s">
        <v>48</v>
      </c>
      <c r="D29" s="32"/>
      <c r="E29" s="33"/>
      <c r="F29" s="34"/>
      <c r="G29" s="35"/>
      <c r="H29" s="283"/>
      <c r="I29" s="306">
        <f t="shared" si="0"/>
        <v>0</v>
      </c>
    </row>
    <row r="30" spans="1:10" s="10" customFormat="1" ht="20.100000000000001" customHeight="1" thickBot="1" x14ac:dyDescent="0.3">
      <c r="A30" s="98" t="s">
        <v>49</v>
      </c>
      <c r="B30" s="99"/>
      <c r="C30" s="100"/>
      <c r="D30" s="101">
        <f>SUM(D24:D29)</f>
        <v>0</v>
      </c>
      <c r="E30" s="102">
        <f>SUM(E24:E29)</f>
        <v>0</v>
      </c>
      <c r="F30" s="103">
        <f>SUM(F24:F29)</f>
        <v>0</v>
      </c>
      <c r="G30" s="104">
        <f>SUM(G24:G29)</f>
        <v>0</v>
      </c>
      <c r="H30" s="104">
        <f>SUM(H24:H29)</f>
        <v>0</v>
      </c>
      <c r="I30" s="309">
        <f t="shared" si="0"/>
        <v>0</v>
      </c>
    </row>
    <row r="31" spans="1:10" s="10" customFormat="1" ht="20.100000000000001" customHeight="1" thickBot="1" x14ac:dyDescent="0.3">
      <c r="A31" s="50" t="s">
        <v>50</v>
      </c>
      <c r="B31" s="51"/>
      <c r="C31" s="105"/>
      <c r="D31" s="106">
        <f>D23+D30</f>
        <v>0</v>
      </c>
      <c r="E31" s="106">
        <f>E23+E30</f>
        <v>0</v>
      </c>
      <c r="F31" s="106">
        <f>F23+F30</f>
        <v>0</v>
      </c>
      <c r="G31" s="106">
        <f>G23+G30</f>
        <v>0</v>
      </c>
      <c r="H31" s="106">
        <f>SUM(H23+H30)</f>
        <v>0</v>
      </c>
      <c r="I31" s="327">
        <f t="shared" si="0"/>
        <v>0</v>
      </c>
    </row>
    <row r="32" spans="1:10" s="10" customFormat="1" ht="20.100000000000001" customHeight="1" thickBot="1" x14ac:dyDescent="0.3">
      <c r="A32" s="107" t="s">
        <v>51</v>
      </c>
      <c r="B32" s="108"/>
      <c r="C32" s="109"/>
      <c r="D32" s="110"/>
      <c r="E32" s="110"/>
      <c r="F32" s="110"/>
      <c r="G32" s="111"/>
      <c r="H32" s="111"/>
      <c r="I32" s="335"/>
    </row>
    <row r="33" spans="1:9" s="10" customFormat="1" ht="20.100000000000001" customHeight="1" x14ac:dyDescent="0.25">
      <c r="A33" s="112" t="s">
        <v>52</v>
      </c>
      <c r="B33" s="113"/>
      <c r="C33" s="114"/>
      <c r="D33" s="115"/>
      <c r="E33" s="116"/>
      <c r="F33" s="117">
        <f>-E43</f>
        <v>0</v>
      </c>
      <c r="G33" s="118">
        <f>-F44</f>
        <v>0</v>
      </c>
      <c r="H33" s="332"/>
      <c r="I33" s="336">
        <f>G33-H33</f>
        <v>0</v>
      </c>
    </row>
    <row r="34" spans="1:9" s="10" customFormat="1" ht="20.100000000000001" customHeight="1" x14ac:dyDescent="0.25">
      <c r="A34" s="119" t="s">
        <v>53</v>
      </c>
      <c r="B34" s="120"/>
      <c r="C34" s="121"/>
      <c r="D34" s="122"/>
      <c r="E34" s="123" t="s">
        <v>19</v>
      </c>
      <c r="F34" s="124" t="s">
        <v>19</v>
      </c>
      <c r="G34" s="125"/>
      <c r="H34" s="333"/>
      <c r="I34" s="337">
        <f>G34-H34</f>
        <v>0</v>
      </c>
    </row>
    <row r="35" spans="1:9" s="10" customFormat="1" ht="20.100000000000001" customHeight="1" thickBot="1" x14ac:dyDescent="0.3">
      <c r="A35" s="119" t="s">
        <v>54</v>
      </c>
      <c r="B35" s="126"/>
      <c r="C35" s="127"/>
      <c r="D35" s="128"/>
      <c r="E35" s="129"/>
      <c r="F35" s="130"/>
      <c r="G35" s="131"/>
      <c r="H35" s="334"/>
      <c r="I35" s="338"/>
    </row>
    <row r="36" spans="1:9" s="10" customFormat="1" ht="20.100000000000001" customHeight="1" thickBot="1" x14ac:dyDescent="0.3">
      <c r="A36" s="132" t="s">
        <v>55</v>
      </c>
      <c r="B36" s="133"/>
      <c r="C36" s="134"/>
      <c r="D36" s="135">
        <f t="shared" ref="D36:I36" si="1">SUM(D33:D35)</f>
        <v>0</v>
      </c>
      <c r="E36" s="136">
        <f t="shared" si="1"/>
        <v>0</v>
      </c>
      <c r="F36" s="137">
        <f t="shared" si="1"/>
        <v>0</v>
      </c>
      <c r="G36" s="138">
        <f t="shared" si="1"/>
        <v>0</v>
      </c>
      <c r="H36" s="138">
        <f t="shared" si="1"/>
        <v>0</v>
      </c>
      <c r="I36" s="138">
        <f t="shared" si="1"/>
        <v>0</v>
      </c>
    </row>
    <row r="37" spans="1:9" s="146" customFormat="1" ht="20.100000000000001" customHeight="1" thickBot="1" x14ac:dyDescent="0.3">
      <c r="A37" s="139" t="s">
        <v>56</v>
      </c>
      <c r="B37" s="140"/>
      <c r="C37" s="141"/>
      <c r="D37" s="142">
        <f>+D31+D36</f>
        <v>0</v>
      </c>
      <c r="E37" s="143">
        <f>+E31+E36</f>
        <v>0</v>
      </c>
      <c r="F37" s="144">
        <f>+F31+F36</f>
        <v>0</v>
      </c>
      <c r="G37" s="145">
        <f>+G36+G31</f>
        <v>0</v>
      </c>
      <c r="H37" s="145">
        <f>+H36+H31</f>
        <v>0</v>
      </c>
      <c r="I37" s="145">
        <f>+I36+I31</f>
        <v>0</v>
      </c>
    </row>
    <row r="38" spans="1:9" s="146" customFormat="1" ht="20.100000000000001" customHeight="1" thickBot="1" x14ac:dyDescent="0.3">
      <c r="A38" s="147" t="s">
        <v>57</v>
      </c>
      <c r="B38" s="148"/>
      <c r="C38" s="149"/>
      <c r="D38" s="150">
        <f>D13-D37</f>
        <v>0</v>
      </c>
      <c r="E38" s="151">
        <f>E13-E37</f>
        <v>0</v>
      </c>
      <c r="F38" s="152">
        <f>F13-F37</f>
        <v>0</v>
      </c>
      <c r="G38" s="153">
        <f>+G13-G37</f>
        <v>0</v>
      </c>
      <c r="H38" s="153"/>
      <c r="I38" s="153">
        <f>+I13-I37</f>
        <v>0</v>
      </c>
    </row>
    <row r="39" spans="1:9" s="10" customFormat="1" ht="20.100000000000001" customHeight="1" thickTop="1" thickBot="1" x14ac:dyDescent="0.3">
      <c r="A39" s="154" t="s">
        <v>58</v>
      </c>
      <c r="B39" s="155"/>
      <c r="C39" s="156"/>
      <c r="D39" s="157"/>
      <c r="E39" s="158"/>
      <c r="F39" s="157"/>
      <c r="G39" s="159"/>
      <c r="H39" s="287"/>
      <c r="I39" s="287"/>
    </row>
    <row r="40" spans="1:9" s="10" customFormat="1" ht="20.100000000000001" customHeight="1" x14ac:dyDescent="0.25">
      <c r="A40" s="160" t="s">
        <v>59</v>
      </c>
      <c r="B40" s="161"/>
      <c r="C40" s="162"/>
      <c r="D40" s="163"/>
      <c r="E40" s="164">
        <f>E38</f>
        <v>0</v>
      </c>
      <c r="F40" s="165">
        <f>F38</f>
        <v>0</v>
      </c>
      <c r="G40" s="166"/>
      <c r="H40" s="166"/>
      <c r="I40" s="166"/>
    </row>
    <row r="41" spans="1:9" s="10" customFormat="1" ht="19.5" customHeight="1" x14ac:dyDescent="0.25">
      <c r="A41" s="167" t="s">
        <v>60</v>
      </c>
      <c r="B41" s="168"/>
      <c r="C41" s="169"/>
      <c r="D41" s="170"/>
      <c r="E41" s="171"/>
      <c r="F41" s="172"/>
      <c r="G41" s="166"/>
      <c r="H41" s="166"/>
      <c r="I41" s="166"/>
    </row>
    <row r="42" spans="1:9" s="10" customFormat="1" ht="20.100000000000001" customHeight="1" thickBot="1" x14ac:dyDescent="0.3">
      <c r="A42" s="173" t="s">
        <v>61</v>
      </c>
      <c r="B42" s="174"/>
      <c r="C42" s="175"/>
      <c r="D42" s="176"/>
      <c r="E42" s="177"/>
      <c r="F42" s="178"/>
      <c r="G42" s="166"/>
      <c r="H42" s="166"/>
      <c r="I42" s="166"/>
    </row>
    <row r="43" spans="1:9" s="10" customFormat="1" ht="20.100000000000001" customHeight="1" thickBot="1" x14ac:dyDescent="0.3">
      <c r="A43" s="179" t="s">
        <v>62</v>
      </c>
      <c r="B43" s="180"/>
      <c r="C43" s="181"/>
      <c r="D43" s="182"/>
      <c r="E43" s="183">
        <f>+E41+E40+E42</f>
        <v>0</v>
      </c>
      <c r="F43" s="184">
        <f>+F41+F40+F42</f>
        <v>0</v>
      </c>
      <c r="G43" s="185"/>
      <c r="H43" s="185"/>
      <c r="I43" s="185"/>
    </row>
    <row r="44" spans="1:9" s="10" customFormat="1" ht="20.100000000000001" customHeight="1" thickBot="1" x14ac:dyDescent="0.3">
      <c r="A44" s="186" t="s">
        <v>63</v>
      </c>
      <c r="B44" s="187"/>
      <c r="C44" s="188"/>
      <c r="D44" s="189"/>
      <c r="E44" s="190"/>
      <c r="F44" s="191">
        <f>F46</f>
        <v>0</v>
      </c>
      <c r="G44" s="185"/>
      <c r="H44" s="185"/>
      <c r="I44" s="185"/>
    </row>
    <row r="45" spans="1:9" s="10" customFormat="1" ht="20.100000000000001" customHeight="1" thickBot="1" x14ac:dyDescent="0.3">
      <c r="A45" s="192" t="s">
        <v>64</v>
      </c>
      <c r="B45" s="193"/>
      <c r="C45" s="194"/>
      <c r="D45" s="195"/>
      <c r="E45" s="195"/>
      <c r="F45" s="195"/>
      <c r="G45" s="196"/>
      <c r="H45" s="196"/>
      <c r="I45" s="196"/>
    </row>
    <row r="46" spans="1:9" s="10" customFormat="1" ht="20.100000000000001" customHeight="1" x14ac:dyDescent="0.25">
      <c r="A46" s="197" t="s">
        <v>65</v>
      </c>
      <c r="B46" s="189"/>
      <c r="C46" s="189"/>
      <c r="D46" s="198" t="s">
        <v>66</v>
      </c>
      <c r="E46" s="189"/>
      <c r="F46" s="199">
        <f>F43</f>
        <v>0</v>
      </c>
      <c r="G46" s="200"/>
      <c r="H46" s="200"/>
      <c r="I46" s="200"/>
    </row>
    <row r="47" spans="1:9" s="10" customFormat="1" ht="20.100000000000001" customHeight="1" x14ac:dyDescent="0.25">
      <c r="A47" s="197" t="s">
        <v>67</v>
      </c>
      <c r="B47" s="189"/>
      <c r="C47" s="189"/>
      <c r="D47" s="189"/>
      <c r="E47" s="201"/>
      <c r="F47" s="202" t="s">
        <v>68</v>
      </c>
      <c r="G47" s="203"/>
      <c r="H47" s="203"/>
      <c r="I47" s="203"/>
    </row>
    <row r="48" spans="1:9" s="10" customFormat="1" ht="20.100000000000001" customHeight="1" thickBot="1" x14ac:dyDescent="0.3">
      <c r="A48" s="204" t="s">
        <v>69</v>
      </c>
      <c r="B48" s="205"/>
      <c r="C48" s="205"/>
      <c r="D48" s="205"/>
      <c r="E48" s="206"/>
      <c r="F48" s="207" t="s">
        <v>68</v>
      </c>
      <c r="G48" s="208"/>
      <c r="H48" s="208"/>
      <c r="I48" s="208"/>
    </row>
    <row r="49" spans="1:9" s="10" customFormat="1" ht="20.100000000000001" customHeight="1" thickBot="1" x14ac:dyDescent="0.3">
      <c r="A49" s="209" t="s">
        <v>70</v>
      </c>
      <c r="B49" s="155"/>
      <c r="C49" s="156"/>
      <c r="D49" s="158"/>
      <c r="E49" s="158"/>
      <c r="F49" s="158"/>
      <c r="G49" s="159"/>
      <c r="H49" s="159"/>
      <c r="I49" s="159"/>
    </row>
    <row r="50" spans="1:9" s="10" customFormat="1" ht="18" customHeight="1" x14ac:dyDescent="0.25">
      <c r="A50" s="210"/>
      <c r="B50" s="211" t="s">
        <v>71</v>
      </c>
      <c r="C50" s="211" t="s">
        <v>72</v>
      </c>
      <c r="D50" s="211" t="s">
        <v>73</v>
      </c>
      <c r="E50" s="212" t="s">
        <v>74</v>
      </c>
      <c r="F50" s="211"/>
      <c r="G50" s="213" t="s">
        <v>75</v>
      </c>
      <c r="H50" s="328" t="s">
        <v>100</v>
      </c>
      <c r="I50" s="330"/>
    </row>
    <row r="51" spans="1:9" s="10" customFormat="1" ht="18" customHeight="1" x14ac:dyDescent="0.25">
      <c r="A51" s="214" t="s">
        <v>76</v>
      </c>
      <c r="B51" s="215" t="s">
        <v>77</v>
      </c>
      <c r="C51" s="216" t="s">
        <v>78</v>
      </c>
      <c r="D51" s="216" t="s">
        <v>79</v>
      </c>
      <c r="E51" s="217" t="s">
        <v>80</v>
      </c>
      <c r="F51" s="216" t="s">
        <v>81</v>
      </c>
      <c r="G51" s="218" t="s">
        <v>80</v>
      </c>
      <c r="H51" s="329" t="s">
        <v>114</v>
      </c>
      <c r="I51" s="331" t="s">
        <v>117</v>
      </c>
    </row>
    <row r="52" spans="1:9" s="10" customFormat="1" ht="18" customHeight="1" x14ac:dyDescent="0.25">
      <c r="A52" s="219"/>
      <c r="B52" s="220"/>
      <c r="C52" s="221"/>
      <c r="D52" s="222"/>
      <c r="E52" s="223">
        <f>C52*D52</f>
        <v>0</v>
      </c>
      <c r="F52" s="224"/>
      <c r="G52" s="225">
        <f>E52*F52</f>
        <v>0</v>
      </c>
      <c r="H52" s="310"/>
      <c r="I52" s="313">
        <f>C52-H52</f>
        <v>0</v>
      </c>
    </row>
    <row r="53" spans="1:9" s="10" customFormat="1" ht="18" customHeight="1" x14ac:dyDescent="0.25">
      <c r="A53" s="219"/>
      <c r="B53" s="220"/>
      <c r="C53" s="221"/>
      <c r="D53" s="222"/>
      <c r="E53" s="223">
        <f>C53*D53</f>
        <v>0</v>
      </c>
      <c r="F53" s="224"/>
      <c r="G53" s="225">
        <f>E53*F53</f>
        <v>0</v>
      </c>
      <c r="H53" s="310"/>
      <c r="I53" s="313">
        <f>C53-H53</f>
        <v>0</v>
      </c>
    </row>
    <row r="54" spans="1:9" s="10" customFormat="1" ht="18" customHeight="1" x14ac:dyDescent="0.25">
      <c r="A54" s="226"/>
      <c r="B54" s="227"/>
      <c r="C54" s="228"/>
      <c r="D54" s="229"/>
      <c r="E54" s="223">
        <f>C54*D54</f>
        <v>0</v>
      </c>
      <c r="F54" s="230"/>
      <c r="G54" s="225">
        <f>E54*F54</f>
        <v>0</v>
      </c>
      <c r="H54" s="311"/>
      <c r="I54" s="313"/>
    </row>
    <row r="55" spans="1:9" s="10" customFormat="1" ht="18" customHeight="1" thickBot="1" x14ac:dyDescent="0.3">
      <c r="A55" s="231"/>
      <c r="B55" s="232"/>
      <c r="C55" s="233"/>
      <c r="D55" s="234"/>
      <c r="E55" s="235">
        <f>C55*D55</f>
        <v>0</v>
      </c>
      <c r="F55" s="236"/>
      <c r="G55" s="237">
        <f>E55*F55</f>
        <v>0</v>
      </c>
      <c r="H55" s="312"/>
      <c r="I55" s="313"/>
    </row>
  </sheetData>
  <mergeCells count="5">
    <mergeCell ref="A1:G1"/>
    <mergeCell ref="A2:G2"/>
    <mergeCell ref="H4:H5"/>
    <mergeCell ref="I4:I5"/>
    <mergeCell ref="D6:E6"/>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5"/>
  <sheetViews>
    <sheetView topLeftCell="A14" workbookViewId="0">
      <selection activeCell="B30" sqref="B30"/>
    </sheetView>
  </sheetViews>
  <sheetFormatPr defaultColWidth="12.5703125" defaultRowHeight="15" x14ac:dyDescent="0.25"/>
  <cols>
    <col min="1" max="1" width="45" customWidth="1"/>
    <col min="2" max="2" width="11" bestFit="1" customWidth="1"/>
    <col min="3" max="3" width="20.42578125" bestFit="1" customWidth="1"/>
    <col min="4" max="4" width="23.28515625" customWidth="1"/>
    <col min="5" max="5" width="22" bestFit="1" customWidth="1"/>
    <col min="6" max="6" width="20.5703125" bestFit="1" customWidth="1"/>
    <col min="7" max="7" width="22" bestFit="1" customWidth="1"/>
    <col min="8" max="8" width="19.7109375" bestFit="1" customWidth="1"/>
    <col min="9" max="9" width="13" bestFit="1" customWidth="1"/>
    <col min="257" max="257" width="45" customWidth="1"/>
    <col min="258" max="258" width="15.140625" customWidth="1"/>
    <col min="259" max="259" width="23" customWidth="1"/>
    <col min="260" max="263" width="23.28515625" customWidth="1"/>
    <col min="513" max="513" width="45" customWidth="1"/>
    <col min="514" max="514" width="15.140625" customWidth="1"/>
    <col min="515" max="515" width="23" customWidth="1"/>
    <col min="516" max="519" width="23.28515625" customWidth="1"/>
    <col min="769" max="769" width="45" customWidth="1"/>
    <col min="770" max="770" width="15.140625" customWidth="1"/>
    <col min="771" max="771" width="23" customWidth="1"/>
    <col min="772" max="775" width="23.28515625" customWidth="1"/>
    <col min="1025" max="1025" width="45" customWidth="1"/>
    <col min="1026" max="1026" width="15.140625" customWidth="1"/>
    <col min="1027" max="1027" width="23" customWidth="1"/>
    <col min="1028" max="1031" width="23.28515625" customWidth="1"/>
    <col min="1281" max="1281" width="45" customWidth="1"/>
    <col min="1282" max="1282" width="15.140625" customWidth="1"/>
    <col min="1283" max="1283" width="23" customWidth="1"/>
    <col min="1284" max="1287" width="23.28515625" customWidth="1"/>
    <col min="1537" max="1537" width="45" customWidth="1"/>
    <col min="1538" max="1538" width="15.140625" customWidth="1"/>
    <col min="1539" max="1539" width="23" customWidth="1"/>
    <col min="1540" max="1543" width="23.28515625" customWidth="1"/>
    <col min="1793" max="1793" width="45" customWidth="1"/>
    <col min="1794" max="1794" width="15.140625" customWidth="1"/>
    <col min="1795" max="1795" width="23" customWidth="1"/>
    <col min="1796" max="1799" width="23.28515625" customWidth="1"/>
    <col min="2049" max="2049" width="45" customWidth="1"/>
    <col min="2050" max="2050" width="15.140625" customWidth="1"/>
    <col min="2051" max="2051" width="23" customWidth="1"/>
    <col min="2052" max="2055" width="23.28515625" customWidth="1"/>
    <col min="2305" max="2305" width="45" customWidth="1"/>
    <col min="2306" max="2306" width="15.140625" customWidth="1"/>
    <col min="2307" max="2307" width="23" customWidth="1"/>
    <col min="2308" max="2311" width="23.28515625" customWidth="1"/>
    <col min="2561" max="2561" width="45" customWidth="1"/>
    <col min="2562" max="2562" width="15.140625" customWidth="1"/>
    <col min="2563" max="2563" width="23" customWidth="1"/>
    <col min="2564" max="2567" width="23.28515625" customWidth="1"/>
    <col min="2817" max="2817" width="45" customWidth="1"/>
    <col min="2818" max="2818" width="15.140625" customWidth="1"/>
    <col min="2819" max="2819" width="23" customWidth="1"/>
    <col min="2820" max="2823" width="23.28515625" customWidth="1"/>
    <col min="3073" max="3073" width="45" customWidth="1"/>
    <col min="3074" max="3074" width="15.140625" customWidth="1"/>
    <col min="3075" max="3075" width="23" customWidth="1"/>
    <col min="3076" max="3079" width="23.28515625" customWidth="1"/>
    <col min="3329" max="3329" width="45" customWidth="1"/>
    <col min="3330" max="3330" width="15.140625" customWidth="1"/>
    <col min="3331" max="3331" width="23" customWidth="1"/>
    <col min="3332" max="3335" width="23.28515625" customWidth="1"/>
    <col min="3585" max="3585" width="45" customWidth="1"/>
    <col min="3586" max="3586" width="15.140625" customWidth="1"/>
    <col min="3587" max="3587" width="23" customWidth="1"/>
    <col min="3588" max="3591" width="23.28515625" customWidth="1"/>
    <col min="3841" max="3841" width="45" customWidth="1"/>
    <col min="3842" max="3842" width="15.140625" customWidth="1"/>
    <col min="3843" max="3843" width="23" customWidth="1"/>
    <col min="3844" max="3847" width="23.28515625" customWidth="1"/>
    <col min="4097" max="4097" width="45" customWidth="1"/>
    <col min="4098" max="4098" width="15.140625" customWidth="1"/>
    <col min="4099" max="4099" width="23" customWidth="1"/>
    <col min="4100" max="4103" width="23.28515625" customWidth="1"/>
    <col min="4353" max="4353" width="45" customWidth="1"/>
    <col min="4354" max="4354" width="15.140625" customWidth="1"/>
    <col min="4355" max="4355" width="23" customWidth="1"/>
    <col min="4356" max="4359" width="23.28515625" customWidth="1"/>
    <col min="4609" max="4609" width="45" customWidth="1"/>
    <col min="4610" max="4610" width="15.140625" customWidth="1"/>
    <col min="4611" max="4611" width="23" customWidth="1"/>
    <col min="4612" max="4615" width="23.28515625" customWidth="1"/>
    <col min="4865" max="4865" width="45" customWidth="1"/>
    <col min="4866" max="4866" width="15.140625" customWidth="1"/>
    <col min="4867" max="4867" width="23" customWidth="1"/>
    <col min="4868" max="4871" width="23.28515625" customWidth="1"/>
    <col min="5121" max="5121" width="45" customWidth="1"/>
    <col min="5122" max="5122" width="15.140625" customWidth="1"/>
    <col min="5123" max="5123" width="23" customWidth="1"/>
    <col min="5124" max="5127" width="23.28515625" customWidth="1"/>
    <col min="5377" max="5377" width="45" customWidth="1"/>
    <col min="5378" max="5378" width="15.140625" customWidth="1"/>
    <col min="5379" max="5379" width="23" customWidth="1"/>
    <col min="5380" max="5383" width="23.28515625" customWidth="1"/>
    <col min="5633" max="5633" width="45" customWidth="1"/>
    <col min="5634" max="5634" width="15.140625" customWidth="1"/>
    <col min="5635" max="5635" width="23" customWidth="1"/>
    <col min="5636" max="5639" width="23.28515625" customWidth="1"/>
    <col min="5889" max="5889" width="45" customWidth="1"/>
    <col min="5890" max="5890" width="15.140625" customWidth="1"/>
    <col min="5891" max="5891" width="23" customWidth="1"/>
    <col min="5892" max="5895" width="23.28515625" customWidth="1"/>
    <col min="6145" max="6145" width="45" customWidth="1"/>
    <col min="6146" max="6146" width="15.140625" customWidth="1"/>
    <col min="6147" max="6147" width="23" customWidth="1"/>
    <col min="6148" max="6151" width="23.28515625" customWidth="1"/>
    <col min="6401" max="6401" width="45" customWidth="1"/>
    <col min="6402" max="6402" width="15.140625" customWidth="1"/>
    <col min="6403" max="6403" width="23" customWidth="1"/>
    <col min="6404" max="6407" width="23.28515625" customWidth="1"/>
    <col min="6657" max="6657" width="45" customWidth="1"/>
    <col min="6658" max="6658" width="15.140625" customWidth="1"/>
    <col min="6659" max="6659" width="23" customWidth="1"/>
    <col min="6660" max="6663" width="23.28515625" customWidth="1"/>
    <col min="6913" max="6913" width="45" customWidth="1"/>
    <col min="6914" max="6914" width="15.140625" customWidth="1"/>
    <col min="6915" max="6915" width="23" customWidth="1"/>
    <col min="6916" max="6919" width="23.28515625" customWidth="1"/>
    <col min="7169" max="7169" width="45" customWidth="1"/>
    <col min="7170" max="7170" width="15.140625" customWidth="1"/>
    <col min="7171" max="7171" width="23" customWidth="1"/>
    <col min="7172" max="7175" width="23.28515625" customWidth="1"/>
    <col min="7425" max="7425" width="45" customWidth="1"/>
    <col min="7426" max="7426" width="15.140625" customWidth="1"/>
    <col min="7427" max="7427" width="23" customWidth="1"/>
    <col min="7428" max="7431" width="23.28515625" customWidth="1"/>
    <col min="7681" max="7681" width="45" customWidth="1"/>
    <col min="7682" max="7682" width="15.140625" customWidth="1"/>
    <col min="7683" max="7683" width="23" customWidth="1"/>
    <col min="7684" max="7687" width="23.28515625" customWidth="1"/>
    <col min="7937" max="7937" width="45" customWidth="1"/>
    <col min="7938" max="7938" width="15.140625" customWidth="1"/>
    <col min="7939" max="7939" width="23" customWidth="1"/>
    <col min="7940" max="7943" width="23.28515625" customWidth="1"/>
    <col min="8193" max="8193" width="45" customWidth="1"/>
    <col min="8194" max="8194" width="15.140625" customWidth="1"/>
    <col min="8195" max="8195" width="23" customWidth="1"/>
    <col min="8196" max="8199" width="23.28515625" customWidth="1"/>
    <col min="8449" max="8449" width="45" customWidth="1"/>
    <col min="8450" max="8450" width="15.140625" customWidth="1"/>
    <col min="8451" max="8451" width="23" customWidth="1"/>
    <col min="8452" max="8455" width="23.28515625" customWidth="1"/>
    <col min="8705" max="8705" width="45" customWidth="1"/>
    <col min="8706" max="8706" width="15.140625" customWidth="1"/>
    <col min="8707" max="8707" width="23" customWidth="1"/>
    <col min="8708" max="8711" width="23.28515625" customWidth="1"/>
    <col min="8961" max="8961" width="45" customWidth="1"/>
    <col min="8962" max="8962" width="15.140625" customWidth="1"/>
    <col min="8963" max="8963" width="23" customWidth="1"/>
    <col min="8964" max="8967" width="23.28515625" customWidth="1"/>
    <col min="9217" max="9217" width="45" customWidth="1"/>
    <col min="9218" max="9218" width="15.140625" customWidth="1"/>
    <col min="9219" max="9219" width="23" customWidth="1"/>
    <col min="9220" max="9223" width="23.28515625" customWidth="1"/>
    <col min="9473" max="9473" width="45" customWidth="1"/>
    <col min="9474" max="9474" width="15.140625" customWidth="1"/>
    <col min="9475" max="9475" width="23" customWidth="1"/>
    <col min="9476" max="9479" width="23.28515625" customWidth="1"/>
    <col min="9729" max="9729" width="45" customWidth="1"/>
    <col min="9730" max="9730" width="15.140625" customWidth="1"/>
    <col min="9731" max="9731" width="23" customWidth="1"/>
    <col min="9732" max="9735" width="23.28515625" customWidth="1"/>
    <col min="9985" max="9985" width="45" customWidth="1"/>
    <col min="9986" max="9986" width="15.140625" customWidth="1"/>
    <col min="9987" max="9987" width="23" customWidth="1"/>
    <col min="9988" max="9991" width="23.28515625" customWidth="1"/>
    <col min="10241" max="10241" width="45" customWidth="1"/>
    <col min="10242" max="10242" width="15.140625" customWidth="1"/>
    <col min="10243" max="10243" width="23" customWidth="1"/>
    <col min="10244" max="10247" width="23.28515625" customWidth="1"/>
    <col min="10497" max="10497" width="45" customWidth="1"/>
    <col min="10498" max="10498" width="15.140625" customWidth="1"/>
    <col min="10499" max="10499" width="23" customWidth="1"/>
    <col min="10500" max="10503" width="23.28515625" customWidth="1"/>
    <col min="10753" max="10753" width="45" customWidth="1"/>
    <col min="10754" max="10754" width="15.140625" customWidth="1"/>
    <col min="10755" max="10755" width="23" customWidth="1"/>
    <col min="10756" max="10759" width="23.28515625" customWidth="1"/>
    <col min="11009" max="11009" width="45" customWidth="1"/>
    <col min="11010" max="11010" width="15.140625" customWidth="1"/>
    <col min="11011" max="11011" width="23" customWidth="1"/>
    <col min="11012" max="11015" width="23.28515625" customWidth="1"/>
    <col min="11265" max="11265" width="45" customWidth="1"/>
    <col min="11266" max="11266" width="15.140625" customWidth="1"/>
    <col min="11267" max="11267" width="23" customWidth="1"/>
    <col min="11268" max="11271" width="23.28515625" customWidth="1"/>
    <col min="11521" max="11521" width="45" customWidth="1"/>
    <col min="11522" max="11522" width="15.140625" customWidth="1"/>
    <col min="11523" max="11523" width="23" customWidth="1"/>
    <col min="11524" max="11527" width="23.28515625" customWidth="1"/>
    <col min="11777" max="11777" width="45" customWidth="1"/>
    <col min="11778" max="11778" width="15.140625" customWidth="1"/>
    <col min="11779" max="11779" width="23" customWidth="1"/>
    <col min="11780" max="11783" width="23.28515625" customWidth="1"/>
    <col min="12033" max="12033" width="45" customWidth="1"/>
    <col min="12034" max="12034" width="15.140625" customWidth="1"/>
    <col min="12035" max="12035" width="23" customWidth="1"/>
    <col min="12036" max="12039" width="23.28515625" customWidth="1"/>
    <col min="12289" max="12289" width="45" customWidth="1"/>
    <col min="12290" max="12290" width="15.140625" customWidth="1"/>
    <col min="12291" max="12291" width="23" customWidth="1"/>
    <col min="12292" max="12295" width="23.28515625" customWidth="1"/>
    <col min="12545" max="12545" width="45" customWidth="1"/>
    <col min="12546" max="12546" width="15.140625" customWidth="1"/>
    <col min="12547" max="12547" width="23" customWidth="1"/>
    <col min="12548" max="12551" width="23.28515625" customWidth="1"/>
    <col min="12801" max="12801" width="45" customWidth="1"/>
    <col min="12802" max="12802" width="15.140625" customWidth="1"/>
    <col min="12803" max="12803" width="23" customWidth="1"/>
    <col min="12804" max="12807" width="23.28515625" customWidth="1"/>
    <col min="13057" max="13057" width="45" customWidth="1"/>
    <col min="13058" max="13058" width="15.140625" customWidth="1"/>
    <col min="13059" max="13059" width="23" customWidth="1"/>
    <col min="13060" max="13063" width="23.28515625" customWidth="1"/>
    <col min="13313" max="13313" width="45" customWidth="1"/>
    <col min="13314" max="13314" width="15.140625" customWidth="1"/>
    <col min="13315" max="13315" width="23" customWidth="1"/>
    <col min="13316" max="13319" width="23.28515625" customWidth="1"/>
    <col min="13569" max="13569" width="45" customWidth="1"/>
    <col min="13570" max="13570" width="15.140625" customWidth="1"/>
    <col min="13571" max="13571" width="23" customWidth="1"/>
    <col min="13572" max="13575" width="23.28515625" customWidth="1"/>
    <col min="13825" max="13825" width="45" customWidth="1"/>
    <col min="13826" max="13826" width="15.140625" customWidth="1"/>
    <col min="13827" max="13827" width="23" customWidth="1"/>
    <col min="13828" max="13831" width="23.28515625" customWidth="1"/>
    <col min="14081" max="14081" width="45" customWidth="1"/>
    <col min="14082" max="14082" width="15.140625" customWidth="1"/>
    <col min="14083" max="14083" width="23" customWidth="1"/>
    <col min="14084" max="14087" width="23.28515625" customWidth="1"/>
    <col min="14337" max="14337" width="45" customWidth="1"/>
    <col min="14338" max="14338" width="15.140625" customWidth="1"/>
    <col min="14339" max="14339" width="23" customWidth="1"/>
    <col min="14340" max="14343" width="23.28515625" customWidth="1"/>
    <col min="14593" max="14593" width="45" customWidth="1"/>
    <col min="14594" max="14594" width="15.140625" customWidth="1"/>
    <col min="14595" max="14595" width="23" customWidth="1"/>
    <col min="14596" max="14599" width="23.28515625" customWidth="1"/>
    <col min="14849" max="14849" width="45" customWidth="1"/>
    <col min="14850" max="14850" width="15.140625" customWidth="1"/>
    <col min="14851" max="14851" width="23" customWidth="1"/>
    <col min="14852" max="14855" width="23.28515625" customWidth="1"/>
    <col min="15105" max="15105" width="45" customWidth="1"/>
    <col min="15106" max="15106" width="15.140625" customWidth="1"/>
    <col min="15107" max="15107" width="23" customWidth="1"/>
    <col min="15108" max="15111" width="23.28515625" customWidth="1"/>
    <col min="15361" max="15361" width="45" customWidth="1"/>
    <col min="15362" max="15362" width="15.140625" customWidth="1"/>
    <col min="15363" max="15363" width="23" customWidth="1"/>
    <col min="15364" max="15367" width="23.28515625" customWidth="1"/>
    <col min="15617" max="15617" width="45" customWidth="1"/>
    <col min="15618" max="15618" width="15.140625" customWidth="1"/>
    <col min="15619" max="15619" width="23" customWidth="1"/>
    <col min="15620" max="15623" width="23.28515625" customWidth="1"/>
    <col min="15873" max="15873" width="45" customWidth="1"/>
    <col min="15874" max="15874" width="15.140625" customWidth="1"/>
    <col min="15875" max="15875" width="23" customWidth="1"/>
    <col min="15876" max="15879" width="23.28515625" customWidth="1"/>
    <col min="16129" max="16129" width="45" customWidth="1"/>
    <col min="16130" max="16130" width="15.140625" customWidth="1"/>
    <col min="16131" max="16131" width="23" customWidth="1"/>
    <col min="16132" max="16135" width="23.28515625" customWidth="1"/>
  </cols>
  <sheetData>
    <row r="1" spans="1:9" ht="21.75" customHeight="1" x14ac:dyDescent="0.35">
      <c r="A1" s="339" t="s">
        <v>0</v>
      </c>
      <c r="B1" s="339"/>
      <c r="C1" s="339"/>
      <c r="D1" s="339"/>
      <c r="E1" s="339"/>
      <c r="F1" s="339"/>
      <c r="G1" s="339"/>
    </row>
    <row r="2" spans="1:9" ht="19.5" customHeight="1" x14ac:dyDescent="0.35">
      <c r="A2" s="340" t="s">
        <v>1</v>
      </c>
      <c r="B2" s="340"/>
      <c r="C2" s="340"/>
      <c r="D2" s="340"/>
      <c r="E2" s="340"/>
      <c r="F2" s="340"/>
      <c r="G2" s="340"/>
      <c r="H2" s="314"/>
    </row>
    <row r="3" spans="1:9" ht="25.15" customHeight="1" x14ac:dyDescent="0.25">
      <c r="A3" s="1" t="s">
        <v>2</v>
      </c>
      <c r="C3" s="2" t="s">
        <v>96</v>
      </c>
      <c r="D3" s="2"/>
      <c r="E3" s="2"/>
      <c r="F3" s="3"/>
      <c r="G3" s="6"/>
      <c r="H3" s="6"/>
      <c r="I3" s="6"/>
    </row>
    <row r="4" spans="1:9" ht="15.75" x14ac:dyDescent="0.25">
      <c r="A4" s="1" t="s">
        <v>3</v>
      </c>
      <c r="C4" s="4"/>
      <c r="D4" s="2"/>
      <c r="E4" s="2"/>
      <c r="F4" s="3"/>
      <c r="G4" s="6"/>
      <c r="H4" s="341" t="s">
        <v>118</v>
      </c>
      <c r="I4" s="343" t="s">
        <v>119</v>
      </c>
    </row>
    <row r="5" spans="1:9" ht="15.6" customHeight="1" thickBot="1" x14ac:dyDescent="0.3">
      <c r="A5" s="5"/>
      <c r="B5" s="6"/>
      <c r="C5" s="7"/>
      <c r="D5" s="7"/>
      <c r="E5" s="7"/>
      <c r="F5" s="7"/>
      <c r="G5" s="6"/>
      <c r="H5" s="342"/>
      <c r="I5" s="344"/>
    </row>
    <row r="6" spans="1:9" s="10" customFormat="1" ht="16.5" thickBot="1" x14ac:dyDescent="0.3">
      <c r="A6" s="8"/>
      <c r="B6" s="9"/>
      <c r="D6" s="345" t="s">
        <v>4</v>
      </c>
      <c r="E6" s="346"/>
      <c r="F6" s="11" t="s">
        <v>5</v>
      </c>
      <c r="G6" s="12" t="s">
        <v>6</v>
      </c>
      <c r="H6" s="300" t="s">
        <v>100</v>
      </c>
      <c r="I6" s="303" t="s">
        <v>6</v>
      </c>
    </row>
    <row r="7" spans="1:9" s="10" customFormat="1" ht="15.75" x14ac:dyDescent="0.25">
      <c r="A7" s="13"/>
      <c r="B7" s="14"/>
      <c r="C7" s="15"/>
      <c r="D7" s="16"/>
      <c r="E7" s="17" t="s">
        <v>7</v>
      </c>
      <c r="F7" s="18"/>
      <c r="G7" s="19"/>
      <c r="H7" s="301" t="s">
        <v>112</v>
      </c>
      <c r="I7" s="304" t="s">
        <v>116</v>
      </c>
    </row>
    <row r="8" spans="1:9" s="10" customFormat="1" ht="16.5" thickBot="1" x14ac:dyDescent="0.3">
      <c r="A8" s="13"/>
      <c r="B8" s="20"/>
      <c r="C8" s="21" t="s">
        <v>8</v>
      </c>
      <c r="D8" s="16" t="s">
        <v>9</v>
      </c>
      <c r="E8" s="17" t="s">
        <v>10</v>
      </c>
      <c r="F8" s="22" t="s">
        <v>11</v>
      </c>
      <c r="G8" s="23" t="s">
        <v>1</v>
      </c>
      <c r="H8" s="302" t="s">
        <v>113</v>
      </c>
      <c r="I8" s="305" t="s">
        <v>1</v>
      </c>
    </row>
    <row r="9" spans="1:9" s="10" customFormat="1" ht="20.100000000000001" customHeight="1" thickBot="1" x14ac:dyDescent="0.3">
      <c r="A9" s="24" t="s">
        <v>12</v>
      </c>
      <c r="B9" s="25"/>
      <c r="C9" s="26"/>
      <c r="D9" s="27"/>
      <c r="E9" s="27"/>
      <c r="F9" s="27"/>
      <c r="G9" s="27"/>
      <c r="H9" s="27"/>
      <c r="I9" s="28"/>
    </row>
    <row r="10" spans="1:9" s="10" customFormat="1" ht="20.100000000000001" customHeight="1" x14ac:dyDescent="0.25">
      <c r="A10" s="29" t="s">
        <v>13</v>
      </c>
      <c r="B10" s="30"/>
      <c r="C10" s="31" t="s">
        <v>14</v>
      </c>
      <c r="D10" s="32"/>
      <c r="E10" s="33"/>
      <c r="F10" s="34"/>
      <c r="G10" s="35">
        <f>'Subsidized Rate Calculation'!C31</f>
        <v>99999.924999999988</v>
      </c>
      <c r="H10" s="283"/>
      <c r="I10" s="306">
        <f>G10-H10</f>
        <v>99999.924999999988</v>
      </c>
    </row>
    <row r="11" spans="1:9" s="10" customFormat="1" ht="20.100000000000001" customHeight="1" x14ac:dyDescent="0.25">
      <c r="A11" s="36" t="s">
        <v>15</v>
      </c>
      <c r="B11" s="37"/>
      <c r="C11" s="38" t="s">
        <v>16</v>
      </c>
      <c r="D11" s="39"/>
      <c r="E11" s="40"/>
      <c r="F11" s="41"/>
      <c r="G11" s="42"/>
      <c r="H11" s="284"/>
      <c r="I11" s="306">
        <f>G11-H11</f>
        <v>0</v>
      </c>
    </row>
    <row r="12" spans="1:9" s="10" customFormat="1" ht="19.5" customHeight="1" thickBot="1" x14ac:dyDescent="0.3">
      <c r="A12" s="43" t="s">
        <v>17</v>
      </c>
      <c r="B12" s="44"/>
      <c r="C12" s="45" t="s">
        <v>18</v>
      </c>
      <c r="D12" s="46" t="s">
        <v>19</v>
      </c>
      <c r="E12" s="47"/>
      <c r="F12" s="48" t="s">
        <v>19</v>
      </c>
      <c r="G12" s="49" t="s">
        <v>19</v>
      </c>
      <c r="H12" s="285"/>
      <c r="I12" s="307"/>
    </row>
    <row r="13" spans="1:9" s="10" customFormat="1" ht="20.100000000000001" customHeight="1" thickBot="1" x14ac:dyDescent="0.3">
      <c r="A13" s="50" t="s">
        <v>20</v>
      </c>
      <c r="B13" s="51"/>
      <c r="C13" s="52"/>
      <c r="D13" s="53">
        <f>SUM(D10:D12)</f>
        <v>0</v>
      </c>
      <c r="E13" s="54">
        <f>SUM(E10:E12)</f>
        <v>0</v>
      </c>
      <c r="F13" s="55">
        <f>SUM(F10:F12)</f>
        <v>0</v>
      </c>
      <c r="G13" s="56">
        <f>SUM(G10:G12)</f>
        <v>99999.924999999988</v>
      </c>
      <c r="H13" s="56"/>
      <c r="I13" s="56">
        <f>G13-H13</f>
        <v>99999.924999999988</v>
      </c>
    </row>
    <row r="14" spans="1:9" s="61" customFormat="1" ht="20.100000000000001" customHeight="1" thickBot="1" x14ac:dyDescent="0.3">
      <c r="A14" s="57" t="s">
        <v>21</v>
      </c>
      <c r="B14" s="58"/>
      <c r="C14" s="59"/>
      <c r="D14" s="60"/>
      <c r="E14" s="60"/>
      <c r="F14" s="60"/>
      <c r="G14" s="60"/>
      <c r="H14" s="60"/>
      <c r="I14" s="319"/>
    </row>
    <row r="15" spans="1:9" s="10" customFormat="1" ht="20.100000000000001" customHeight="1" x14ac:dyDescent="0.25">
      <c r="A15" s="29" t="s">
        <v>22</v>
      </c>
      <c r="B15" s="37"/>
      <c r="C15" s="62" t="s">
        <v>23</v>
      </c>
      <c r="D15" s="32"/>
      <c r="E15" s="33"/>
      <c r="F15" s="34"/>
      <c r="G15" s="35"/>
      <c r="H15" s="315"/>
      <c r="I15" s="321">
        <f t="shared" ref="I15:I31" si="0">G15-H15</f>
        <v>0</v>
      </c>
    </row>
    <row r="16" spans="1:9" s="10" customFormat="1" ht="20.100000000000001" customHeight="1" x14ac:dyDescent="0.25">
      <c r="A16" s="29" t="s">
        <v>24</v>
      </c>
      <c r="B16" s="37"/>
      <c r="C16" s="62" t="s">
        <v>25</v>
      </c>
      <c r="D16" s="32"/>
      <c r="E16" s="33"/>
      <c r="F16" s="34"/>
      <c r="G16" s="35">
        <f>E52</f>
        <v>8500</v>
      </c>
      <c r="H16" s="315">
        <f>'Subsidized Rate Calculation'!F7</f>
        <v>8500</v>
      </c>
      <c r="I16" s="322">
        <f t="shared" si="0"/>
        <v>0</v>
      </c>
    </row>
    <row r="17" spans="1:10" s="10" customFormat="1" ht="20.100000000000001" customHeight="1" x14ac:dyDescent="0.25">
      <c r="A17" s="29" t="s">
        <v>26</v>
      </c>
      <c r="B17" s="37"/>
      <c r="C17" s="62" t="s">
        <v>27</v>
      </c>
      <c r="D17" s="32"/>
      <c r="E17" s="33"/>
      <c r="F17" s="34"/>
      <c r="G17" s="35">
        <f>'Subsidized Rate Calculation'!F8</f>
        <v>2750</v>
      </c>
      <c r="H17" s="315"/>
      <c r="I17" s="322">
        <f t="shared" si="0"/>
        <v>2750</v>
      </c>
    </row>
    <row r="18" spans="1:10" s="10" customFormat="1" ht="20.100000000000001" customHeight="1" x14ac:dyDescent="0.25">
      <c r="A18" s="63" t="s">
        <v>28</v>
      </c>
      <c r="B18" s="64"/>
      <c r="C18" s="65"/>
      <c r="D18" s="66">
        <f>SUM(D15:D17)</f>
        <v>0</v>
      </c>
      <c r="E18" s="67">
        <f>SUM(E15:E17)</f>
        <v>0</v>
      </c>
      <c r="F18" s="68">
        <f>SUM(F15:F17)</f>
        <v>0</v>
      </c>
      <c r="G18" s="69">
        <f>SUM(G15:G17)</f>
        <v>11250</v>
      </c>
      <c r="H18" s="316">
        <f>SUM(H15:H17)</f>
        <v>8500</v>
      </c>
      <c r="I18" s="323">
        <f t="shared" si="0"/>
        <v>2750</v>
      </c>
    </row>
    <row r="19" spans="1:10" s="10" customFormat="1" ht="20.100000000000001" customHeight="1" x14ac:dyDescent="0.25">
      <c r="A19" s="29" t="s">
        <v>29</v>
      </c>
      <c r="B19" s="37"/>
      <c r="C19" s="62" t="s">
        <v>30</v>
      </c>
      <c r="D19" s="32"/>
      <c r="E19" s="33"/>
      <c r="F19" s="34"/>
      <c r="G19" s="35"/>
      <c r="H19" s="315"/>
      <c r="I19" s="322">
        <f t="shared" si="0"/>
        <v>0</v>
      </c>
    </row>
    <row r="20" spans="1:10" s="10" customFormat="1" ht="20.100000000000001" customHeight="1" x14ac:dyDescent="0.25">
      <c r="A20" s="29" t="s">
        <v>31</v>
      </c>
      <c r="B20" s="70"/>
      <c r="C20" s="71" t="s">
        <v>32</v>
      </c>
      <c r="D20" s="39"/>
      <c r="E20" s="40"/>
      <c r="F20" s="41"/>
      <c r="G20" s="42">
        <f>G52</f>
        <v>3910</v>
      </c>
      <c r="H20" s="317">
        <f>'Subsidized Rate Calculation'!G7</f>
        <v>3910</v>
      </c>
      <c r="I20" s="324">
        <f t="shared" si="0"/>
        <v>0</v>
      </c>
    </row>
    <row r="21" spans="1:10" s="10" customFormat="1" ht="20.100000000000001" customHeight="1" x14ac:dyDescent="0.25">
      <c r="A21" s="72" t="s">
        <v>33</v>
      </c>
      <c r="B21" s="73"/>
      <c r="C21" s="74" t="s">
        <v>34</v>
      </c>
      <c r="D21" s="75"/>
      <c r="E21" s="76"/>
      <c r="F21" s="77"/>
      <c r="G21" s="78">
        <f>'Subsidized Rate Calculation'!G8</f>
        <v>1237.5</v>
      </c>
      <c r="H21" s="318"/>
      <c r="I21" s="325">
        <f t="shared" si="0"/>
        <v>1237.5</v>
      </c>
      <c r="J21" s="189"/>
    </row>
    <row r="22" spans="1:10" s="10" customFormat="1" ht="20.100000000000001" customHeight="1" thickBot="1" x14ac:dyDescent="0.3">
      <c r="A22" s="79" t="s">
        <v>35</v>
      </c>
      <c r="B22" s="80"/>
      <c r="C22" s="52"/>
      <c r="D22" s="81">
        <f>SUM(D19:D21)</f>
        <v>0</v>
      </c>
      <c r="E22" s="81">
        <f>SUM(E19:E21)</f>
        <v>0</v>
      </c>
      <c r="F22" s="81">
        <f>SUM(F19:F21)</f>
        <v>0</v>
      </c>
      <c r="G22" s="81">
        <f>SUM(G19:G21)</f>
        <v>5147.5</v>
      </c>
      <c r="H22" s="81">
        <f>SUM(H19:H21)</f>
        <v>3910</v>
      </c>
      <c r="I22" s="326">
        <f t="shared" si="0"/>
        <v>1237.5</v>
      </c>
    </row>
    <row r="23" spans="1:10" s="10" customFormat="1" ht="19.5" customHeight="1" thickBot="1" x14ac:dyDescent="0.3">
      <c r="A23" s="82" t="s">
        <v>36</v>
      </c>
      <c r="B23" s="83"/>
      <c r="C23" s="84"/>
      <c r="D23" s="85">
        <f>+D22+D18</f>
        <v>0</v>
      </c>
      <c r="E23" s="86">
        <f>+E22+E18</f>
        <v>0</v>
      </c>
      <c r="F23" s="87">
        <f>+F22+F18</f>
        <v>0</v>
      </c>
      <c r="G23" s="88">
        <f>+G22+G18</f>
        <v>16397.5</v>
      </c>
      <c r="H23" s="88">
        <f>SUM(H18+H22)</f>
        <v>12410</v>
      </c>
      <c r="I23" s="320">
        <f t="shared" si="0"/>
        <v>3987.5</v>
      </c>
    </row>
    <row r="24" spans="1:10" s="10" customFormat="1" ht="20.100000000000001" customHeight="1" x14ac:dyDescent="0.25">
      <c r="A24" s="89" t="s">
        <v>37</v>
      </c>
      <c r="B24" s="90"/>
      <c r="C24" s="62" t="s">
        <v>38</v>
      </c>
      <c r="D24" s="32"/>
      <c r="E24" s="33"/>
      <c r="F24" s="34"/>
      <c r="G24" s="35"/>
      <c r="H24" s="283"/>
      <c r="I24" s="306">
        <f t="shared" si="0"/>
        <v>0</v>
      </c>
    </row>
    <row r="25" spans="1:10" s="10" customFormat="1" ht="20.100000000000001" customHeight="1" x14ac:dyDescent="0.25">
      <c r="A25" s="89" t="s">
        <v>39</v>
      </c>
      <c r="B25" s="91"/>
      <c r="C25" s="92" t="s">
        <v>40</v>
      </c>
      <c r="D25" s="32"/>
      <c r="E25" s="33"/>
      <c r="F25" s="34"/>
      <c r="G25" s="35">
        <f>'Subsidized Rate Calculation'!H13</f>
        <v>10000</v>
      </c>
      <c r="H25" s="283"/>
      <c r="I25" s="306">
        <f t="shared" si="0"/>
        <v>10000</v>
      </c>
    </row>
    <row r="26" spans="1:10" s="10" customFormat="1" ht="20.100000000000001" customHeight="1" x14ac:dyDescent="0.25">
      <c r="A26" s="29" t="s">
        <v>41</v>
      </c>
      <c r="B26" s="93"/>
      <c r="C26" s="92" t="s">
        <v>42</v>
      </c>
      <c r="D26" s="94"/>
      <c r="E26" s="95"/>
      <c r="F26" s="96"/>
      <c r="G26" s="97"/>
      <c r="H26" s="286"/>
      <c r="I26" s="308">
        <f t="shared" si="0"/>
        <v>0</v>
      </c>
    </row>
    <row r="27" spans="1:10" s="10" customFormat="1" ht="20.100000000000001" customHeight="1" x14ac:dyDescent="0.25">
      <c r="A27" s="89" t="s">
        <v>43</v>
      </c>
      <c r="B27" s="91"/>
      <c r="C27" s="92" t="s">
        <v>44</v>
      </c>
      <c r="D27" s="32"/>
      <c r="E27" s="33"/>
      <c r="F27" s="34"/>
      <c r="G27" s="35">
        <f>'Subsidized Rate Calculation'!H14+'Subsidized Rate Calculation'!H15</f>
        <v>125073.8</v>
      </c>
      <c r="H27" s="283">
        <f>'Subsidized Rate Calculation'!I14+'Subsidized Rate Calculation'!I15</f>
        <v>39084.75</v>
      </c>
      <c r="I27" s="306">
        <f t="shared" si="0"/>
        <v>85989.05</v>
      </c>
    </row>
    <row r="28" spans="1:10" s="10" customFormat="1" ht="20.100000000000001" customHeight="1" x14ac:dyDescent="0.25">
      <c r="A28" s="89" t="s">
        <v>45</v>
      </c>
      <c r="B28" s="91"/>
      <c r="C28" s="92" t="s">
        <v>46</v>
      </c>
      <c r="D28" s="32"/>
      <c r="E28" s="33"/>
      <c r="F28" s="34"/>
      <c r="G28" s="35"/>
      <c r="H28" s="283"/>
      <c r="I28" s="306">
        <f t="shared" si="0"/>
        <v>0</v>
      </c>
    </row>
    <row r="29" spans="1:10" s="10" customFormat="1" ht="20.100000000000001" customHeight="1" thickBot="1" x14ac:dyDescent="0.3">
      <c r="A29" s="89" t="s">
        <v>47</v>
      </c>
      <c r="B29" s="91"/>
      <c r="C29" s="92" t="s">
        <v>48</v>
      </c>
      <c r="D29" s="32"/>
      <c r="E29" s="33"/>
      <c r="F29" s="34"/>
      <c r="G29" s="35">
        <f>'Subsidized Rate Calculation'!H16</f>
        <v>95.625</v>
      </c>
      <c r="H29" s="283">
        <f>'Subsidized Rate Calculation'!I16</f>
        <v>72.25</v>
      </c>
      <c r="I29" s="306">
        <f t="shared" si="0"/>
        <v>23.375</v>
      </c>
    </row>
    <row r="30" spans="1:10" s="10" customFormat="1" ht="20.100000000000001" customHeight="1" thickBot="1" x14ac:dyDescent="0.3">
      <c r="A30" s="98" t="s">
        <v>49</v>
      </c>
      <c r="B30" s="99"/>
      <c r="C30" s="100"/>
      <c r="D30" s="101">
        <f>SUM(D24:D29)</f>
        <v>0</v>
      </c>
      <c r="E30" s="102">
        <f>SUM(E24:E29)</f>
        <v>0</v>
      </c>
      <c r="F30" s="103">
        <f>SUM(F24:F29)</f>
        <v>0</v>
      </c>
      <c r="G30" s="104">
        <f>SUM(G24:G29)</f>
        <v>135169.42499999999</v>
      </c>
      <c r="H30" s="104">
        <f>SUM(H24:H29)</f>
        <v>39157</v>
      </c>
      <c r="I30" s="309">
        <f t="shared" si="0"/>
        <v>96012.424999999988</v>
      </c>
    </row>
    <row r="31" spans="1:10" s="10" customFormat="1" ht="20.100000000000001" customHeight="1" thickBot="1" x14ac:dyDescent="0.3">
      <c r="A31" s="50" t="s">
        <v>50</v>
      </c>
      <c r="B31" s="51"/>
      <c r="C31" s="105"/>
      <c r="D31" s="106">
        <f>D23+D30</f>
        <v>0</v>
      </c>
      <c r="E31" s="106">
        <f>E23+E30</f>
        <v>0</v>
      </c>
      <c r="F31" s="106">
        <f>F23+F30</f>
        <v>0</v>
      </c>
      <c r="G31" s="106">
        <f>G23+G30</f>
        <v>151566.92499999999</v>
      </c>
      <c r="H31" s="106">
        <f>SUM(H23+H30)</f>
        <v>51567</v>
      </c>
      <c r="I31" s="327">
        <f t="shared" si="0"/>
        <v>99999.924999999988</v>
      </c>
    </row>
    <row r="32" spans="1:10" s="10" customFormat="1" ht="20.100000000000001" customHeight="1" thickBot="1" x14ac:dyDescent="0.3">
      <c r="A32" s="107" t="s">
        <v>51</v>
      </c>
      <c r="B32" s="108"/>
      <c r="C32" s="109"/>
      <c r="D32" s="110"/>
      <c r="E32" s="110"/>
      <c r="F32" s="110"/>
      <c r="G32" s="111"/>
      <c r="H32" s="111"/>
      <c r="I32" s="335"/>
    </row>
    <row r="33" spans="1:9" s="10" customFormat="1" ht="20.100000000000001" customHeight="1" x14ac:dyDescent="0.25">
      <c r="A33" s="112" t="s">
        <v>52</v>
      </c>
      <c r="B33" s="113"/>
      <c r="C33" s="114"/>
      <c r="D33" s="115"/>
      <c r="E33" s="116"/>
      <c r="F33" s="117">
        <f>-E43</f>
        <v>0</v>
      </c>
      <c r="G33" s="118">
        <f>-F44</f>
        <v>0</v>
      </c>
      <c r="H33" s="332"/>
      <c r="I33" s="336">
        <f>G33-H33</f>
        <v>0</v>
      </c>
    </row>
    <row r="34" spans="1:9" s="10" customFormat="1" ht="20.100000000000001" customHeight="1" x14ac:dyDescent="0.25">
      <c r="A34" s="119" t="s">
        <v>53</v>
      </c>
      <c r="B34" s="120"/>
      <c r="C34" s="121"/>
      <c r="D34" s="122"/>
      <c r="E34" s="123" t="s">
        <v>19</v>
      </c>
      <c r="F34" s="124" t="s">
        <v>19</v>
      </c>
      <c r="G34" s="125"/>
      <c r="H34" s="333"/>
      <c r="I34" s="337">
        <f>G34-H34</f>
        <v>0</v>
      </c>
    </row>
    <row r="35" spans="1:9" s="10" customFormat="1" ht="20.100000000000001" customHeight="1" thickBot="1" x14ac:dyDescent="0.3">
      <c r="A35" s="119" t="s">
        <v>54</v>
      </c>
      <c r="B35" s="126"/>
      <c r="C35" s="127"/>
      <c r="D35" s="128"/>
      <c r="E35" s="129"/>
      <c r="F35" s="130"/>
      <c r="G35" s="131">
        <f>'Subsidized Rate Calculation'!H20</f>
        <v>-51567</v>
      </c>
      <c r="H35" s="334"/>
      <c r="I35" s="338"/>
    </row>
    <row r="36" spans="1:9" s="10" customFormat="1" ht="20.100000000000001" customHeight="1" thickBot="1" x14ac:dyDescent="0.3">
      <c r="A36" s="132" t="s">
        <v>55</v>
      </c>
      <c r="B36" s="133"/>
      <c r="C36" s="134"/>
      <c r="D36" s="135">
        <f t="shared" ref="D36:I36" si="1">SUM(D33:D35)</f>
        <v>0</v>
      </c>
      <c r="E36" s="136">
        <f t="shared" si="1"/>
        <v>0</v>
      </c>
      <c r="F36" s="137">
        <f t="shared" si="1"/>
        <v>0</v>
      </c>
      <c r="G36" s="138">
        <f t="shared" si="1"/>
        <v>-51567</v>
      </c>
      <c r="H36" s="138">
        <f t="shared" si="1"/>
        <v>0</v>
      </c>
      <c r="I36" s="138">
        <f t="shared" si="1"/>
        <v>0</v>
      </c>
    </row>
    <row r="37" spans="1:9" s="146" customFormat="1" ht="20.100000000000001" customHeight="1" thickBot="1" x14ac:dyDescent="0.3">
      <c r="A37" s="139" t="s">
        <v>56</v>
      </c>
      <c r="B37" s="140"/>
      <c r="C37" s="141"/>
      <c r="D37" s="142">
        <f>+D31+D36</f>
        <v>0</v>
      </c>
      <c r="E37" s="143">
        <f>+E31+E36</f>
        <v>0</v>
      </c>
      <c r="F37" s="144">
        <f>+F31+F36</f>
        <v>0</v>
      </c>
      <c r="G37" s="145">
        <f>+G36+G31</f>
        <v>99999.924999999988</v>
      </c>
      <c r="H37" s="145">
        <f>+H36+H31</f>
        <v>51567</v>
      </c>
      <c r="I37" s="145">
        <f>+I36+I31</f>
        <v>99999.924999999988</v>
      </c>
    </row>
    <row r="38" spans="1:9" s="146" customFormat="1" ht="20.100000000000001" customHeight="1" thickBot="1" x14ac:dyDescent="0.3">
      <c r="A38" s="147" t="s">
        <v>57</v>
      </c>
      <c r="B38" s="148"/>
      <c r="C38" s="149"/>
      <c r="D38" s="150">
        <f>D13-D37</f>
        <v>0</v>
      </c>
      <c r="E38" s="151">
        <f>E13-E37</f>
        <v>0</v>
      </c>
      <c r="F38" s="152">
        <f>F13-F37</f>
        <v>0</v>
      </c>
      <c r="G38" s="153">
        <f>+G13-G37</f>
        <v>0</v>
      </c>
      <c r="H38" s="153"/>
      <c r="I38" s="153">
        <f>+I13-I37</f>
        <v>0</v>
      </c>
    </row>
    <row r="39" spans="1:9" s="10" customFormat="1" ht="20.100000000000001" customHeight="1" thickTop="1" thickBot="1" x14ac:dyDescent="0.3">
      <c r="A39" s="154" t="s">
        <v>58</v>
      </c>
      <c r="B39" s="155"/>
      <c r="C39" s="156"/>
      <c r="D39" s="157"/>
      <c r="E39" s="158"/>
      <c r="F39" s="157"/>
      <c r="G39" s="159"/>
      <c r="H39" s="287"/>
      <c r="I39" s="287"/>
    </row>
    <row r="40" spans="1:9" s="10" customFormat="1" ht="20.100000000000001" customHeight="1" x14ac:dyDescent="0.25">
      <c r="A40" s="160" t="s">
        <v>59</v>
      </c>
      <c r="B40" s="161"/>
      <c r="C40" s="162"/>
      <c r="D40" s="163"/>
      <c r="E40" s="164">
        <f>E38</f>
        <v>0</v>
      </c>
      <c r="F40" s="165">
        <f>F38</f>
        <v>0</v>
      </c>
      <c r="G40" s="166"/>
      <c r="H40" s="166"/>
      <c r="I40" s="166"/>
    </row>
    <row r="41" spans="1:9" s="10" customFormat="1" ht="19.5" customHeight="1" x14ac:dyDescent="0.25">
      <c r="A41" s="167" t="s">
        <v>60</v>
      </c>
      <c r="B41" s="168"/>
      <c r="C41" s="169"/>
      <c r="D41" s="170"/>
      <c r="E41" s="171"/>
      <c r="F41" s="172"/>
      <c r="G41" s="166"/>
      <c r="H41" s="166"/>
      <c r="I41" s="166"/>
    </row>
    <row r="42" spans="1:9" s="10" customFormat="1" ht="20.100000000000001" customHeight="1" thickBot="1" x14ac:dyDescent="0.3">
      <c r="A42" s="173" t="s">
        <v>61</v>
      </c>
      <c r="B42" s="174"/>
      <c r="C42" s="175"/>
      <c r="D42" s="176"/>
      <c r="E42" s="177"/>
      <c r="F42" s="178"/>
      <c r="G42" s="166"/>
      <c r="H42" s="166"/>
      <c r="I42" s="166"/>
    </row>
    <row r="43" spans="1:9" s="10" customFormat="1" ht="20.100000000000001" customHeight="1" thickBot="1" x14ac:dyDescent="0.3">
      <c r="A43" s="179" t="s">
        <v>62</v>
      </c>
      <c r="B43" s="180"/>
      <c r="C43" s="181"/>
      <c r="D43" s="182"/>
      <c r="E43" s="183">
        <f>+E41+E40+E42</f>
        <v>0</v>
      </c>
      <c r="F43" s="184">
        <f>+F41+F40+F42</f>
        <v>0</v>
      </c>
      <c r="G43" s="185"/>
      <c r="H43" s="185"/>
      <c r="I43" s="185"/>
    </row>
    <row r="44" spans="1:9" s="10" customFormat="1" ht="20.100000000000001" customHeight="1" thickBot="1" x14ac:dyDescent="0.3">
      <c r="A44" s="186" t="s">
        <v>63</v>
      </c>
      <c r="B44" s="187"/>
      <c r="C44" s="188"/>
      <c r="D44" s="189"/>
      <c r="E44" s="190"/>
      <c r="F44" s="191">
        <f>F46</f>
        <v>0</v>
      </c>
      <c r="G44" s="185"/>
      <c r="H44" s="185"/>
      <c r="I44" s="185"/>
    </row>
    <row r="45" spans="1:9" s="10" customFormat="1" ht="20.100000000000001" customHeight="1" thickBot="1" x14ac:dyDescent="0.3">
      <c r="A45" s="192" t="s">
        <v>64</v>
      </c>
      <c r="B45" s="193"/>
      <c r="C45" s="194"/>
      <c r="D45" s="195"/>
      <c r="E45" s="195"/>
      <c r="F45" s="195"/>
      <c r="G45" s="196"/>
      <c r="H45" s="196"/>
      <c r="I45" s="196"/>
    </row>
    <row r="46" spans="1:9" s="10" customFormat="1" ht="20.100000000000001" customHeight="1" x14ac:dyDescent="0.25">
      <c r="A46" s="197" t="s">
        <v>65</v>
      </c>
      <c r="B46" s="189"/>
      <c r="C46" s="189"/>
      <c r="D46" s="198" t="s">
        <v>66</v>
      </c>
      <c r="E46" s="189"/>
      <c r="F46" s="199">
        <f>F43</f>
        <v>0</v>
      </c>
      <c r="G46" s="200"/>
      <c r="H46" s="200"/>
      <c r="I46" s="200"/>
    </row>
    <row r="47" spans="1:9" s="10" customFormat="1" ht="20.100000000000001" customHeight="1" x14ac:dyDescent="0.25">
      <c r="A47" s="197" t="s">
        <v>67</v>
      </c>
      <c r="B47" s="189"/>
      <c r="C47" s="189"/>
      <c r="D47" s="189"/>
      <c r="E47" s="201"/>
      <c r="F47" s="202" t="s">
        <v>68</v>
      </c>
      <c r="G47" s="203"/>
      <c r="H47" s="203"/>
      <c r="I47" s="203"/>
    </row>
    <row r="48" spans="1:9" s="10" customFormat="1" ht="20.100000000000001" customHeight="1" thickBot="1" x14ac:dyDescent="0.3">
      <c r="A48" s="204" t="s">
        <v>69</v>
      </c>
      <c r="B48" s="205"/>
      <c r="C48" s="205"/>
      <c r="D48" s="205"/>
      <c r="E48" s="206"/>
      <c r="F48" s="207" t="s">
        <v>68</v>
      </c>
      <c r="G48" s="208"/>
      <c r="H48" s="208"/>
      <c r="I48" s="208"/>
    </row>
    <row r="49" spans="1:9" s="10" customFormat="1" ht="20.100000000000001" customHeight="1" thickBot="1" x14ac:dyDescent="0.3">
      <c r="A49" s="209" t="s">
        <v>70</v>
      </c>
      <c r="B49" s="155"/>
      <c r="C49" s="156"/>
      <c r="D49" s="158"/>
      <c r="E49" s="158"/>
      <c r="F49" s="158"/>
      <c r="G49" s="159"/>
      <c r="H49" s="159"/>
      <c r="I49" s="159"/>
    </row>
    <row r="50" spans="1:9" s="10" customFormat="1" ht="18" customHeight="1" x14ac:dyDescent="0.25">
      <c r="A50" s="210"/>
      <c r="B50" s="211" t="s">
        <v>71</v>
      </c>
      <c r="C50" s="211" t="s">
        <v>72</v>
      </c>
      <c r="D50" s="211" t="s">
        <v>73</v>
      </c>
      <c r="E50" s="212" t="s">
        <v>74</v>
      </c>
      <c r="F50" s="211"/>
      <c r="G50" s="213" t="s">
        <v>75</v>
      </c>
      <c r="H50" s="328" t="s">
        <v>100</v>
      </c>
      <c r="I50" s="330"/>
    </row>
    <row r="51" spans="1:9" s="10" customFormat="1" ht="18" customHeight="1" x14ac:dyDescent="0.25">
      <c r="A51" s="214" t="s">
        <v>76</v>
      </c>
      <c r="B51" s="215" t="s">
        <v>77</v>
      </c>
      <c r="C51" s="216" t="s">
        <v>78</v>
      </c>
      <c r="D51" s="216" t="s">
        <v>79</v>
      </c>
      <c r="E51" s="217" t="s">
        <v>80</v>
      </c>
      <c r="F51" s="216" t="s">
        <v>81</v>
      </c>
      <c r="G51" s="218" t="s">
        <v>80</v>
      </c>
      <c r="H51" s="329" t="s">
        <v>114</v>
      </c>
      <c r="I51" s="331" t="s">
        <v>117</v>
      </c>
    </row>
    <row r="52" spans="1:9" s="10" customFormat="1" ht="18" customHeight="1" x14ac:dyDescent="0.25">
      <c r="A52" s="219" t="str">
        <f>'Subsidized Rate Calculation'!A7</f>
        <v>Specialist</v>
      </c>
      <c r="B52" s="220" t="s">
        <v>25</v>
      </c>
      <c r="C52" s="221">
        <v>0.1</v>
      </c>
      <c r="D52" s="222">
        <f>'Subsidized Rate Calculation'!C7</f>
        <v>85000</v>
      </c>
      <c r="E52" s="223">
        <f>C52*D52</f>
        <v>8500</v>
      </c>
      <c r="F52" s="224">
        <f>'Subsidized Rate Calculation'!D7</f>
        <v>0.46</v>
      </c>
      <c r="G52" s="225">
        <f>E52*F52</f>
        <v>3910</v>
      </c>
      <c r="H52" s="310">
        <v>0.1</v>
      </c>
      <c r="I52" s="313">
        <f>C52-H52</f>
        <v>0</v>
      </c>
    </row>
    <row r="53" spans="1:9" s="10" customFormat="1" ht="18" customHeight="1" x14ac:dyDescent="0.25">
      <c r="A53" s="219" t="str">
        <f>'Subsidized Rate Calculation'!A8</f>
        <v>Analyst II</v>
      </c>
      <c r="B53" s="220" t="s">
        <v>27</v>
      </c>
      <c r="C53" s="221">
        <f>'Subsidized Rate Calculation'!B8</f>
        <v>0.05</v>
      </c>
      <c r="D53" s="222">
        <f>'Subsidized Rate Calculation'!C8</f>
        <v>55000</v>
      </c>
      <c r="E53" s="223">
        <f>C53*D53</f>
        <v>2750</v>
      </c>
      <c r="F53" s="224">
        <f>'Subsidized Rate Calculation'!D8</f>
        <v>0.45</v>
      </c>
      <c r="G53" s="225">
        <f>E53*F53</f>
        <v>1237.5</v>
      </c>
      <c r="H53" s="310">
        <v>0</v>
      </c>
      <c r="I53" s="313">
        <f>C53-H53</f>
        <v>0.05</v>
      </c>
    </row>
    <row r="54" spans="1:9" s="10" customFormat="1" ht="18" customHeight="1" x14ac:dyDescent="0.25">
      <c r="A54" s="226"/>
      <c r="B54" s="227"/>
      <c r="C54" s="228"/>
      <c r="D54" s="229"/>
      <c r="E54" s="223">
        <f>C54*D54</f>
        <v>0</v>
      </c>
      <c r="F54" s="230"/>
      <c r="G54" s="225">
        <f>E54*F54</f>
        <v>0</v>
      </c>
      <c r="H54" s="311"/>
      <c r="I54" s="313"/>
    </row>
    <row r="55" spans="1:9" s="10" customFormat="1" ht="18" customHeight="1" thickBot="1" x14ac:dyDescent="0.3">
      <c r="A55" s="231"/>
      <c r="B55" s="232"/>
      <c r="C55" s="233"/>
      <c r="D55" s="234"/>
      <c r="E55" s="235">
        <f>C55*D55</f>
        <v>0</v>
      </c>
      <c r="F55" s="236"/>
      <c r="G55" s="237">
        <f>E55*F55</f>
        <v>0</v>
      </c>
      <c r="H55" s="312"/>
      <c r="I55" s="313"/>
    </row>
  </sheetData>
  <mergeCells count="5">
    <mergeCell ref="A1:G1"/>
    <mergeCell ref="A2:G2"/>
    <mergeCell ref="D6:E6"/>
    <mergeCell ref="H4:H5"/>
    <mergeCell ref="I4:I5"/>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opLeftCell="A3" workbookViewId="0">
      <selection activeCell="E15" sqref="E15"/>
    </sheetView>
  </sheetViews>
  <sheetFormatPr defaultRowHeight="15" outlineLevelCol="1" x14ac:dyDescent="0.25"/>
  <cols>
    <col min="1" max="1" width="18.140625" style="239" customWidth="1"/>
    <col min="2" max="2" width="11.7109375" style="239" customWidth="1"/>
    <col min="3" max="3" width="11.5703125" style="239" bestFit="1" customWidth="1"/>
    <col min="4" max="4" width="12.5703125" style="239" customWidth="1"/>
    <col min="5" max="5" width="12.42578125" style="239" customWidth="1"/>
    <col min="6" max="6" width="10.85546875" style="239" bestFit="1" customWidth="1"/>
    <col min="7" max="7" width="12.140625" style="239" customWidth="1" outlineLevel="1"/>
    <col min="8" max="8" width="12.28515625" style="239" customWidth="1" outlineLevel="1"/>
    <col min="9" max="9" width="9" style="239" bestFit="1" customWidth="1"/>
    <col min="10" max="16384" width="9.140625" style="239"/>
  </cols>
  <sheetData>
    <row r="1" spans="1:9" ht="21" x14ac:dyDescent="0.35">
      <c r="A1" s="238" t="s">
        <v>96</v>
      </c>
    </row>
    <row r="2" spans="1:9" ht="6" customHeight="1" x14ac:dyDescent="0.25"/>
    <row r="3" spans="1:9" ht="14.25" customHeight="1" x14ac:dyDescent="0.3">
      <c r="A3" s="294" t="s">
        <v>82</v>
      </c>
      <c r="B3" s="243"/>
      <c r="C3" s="243"/>
      <c r="D3" s="244"/>
      <c r="E3" s="245"/>
      <c r="F3" s="245"/>
      <c r="G3" s="245"/>
      <c r="H3" s="245"/>
      <c r="I3" s="245"/>
    </row>
    <row r="4" spans="1:9" ht="6" customHeight="1" x14ac:dyDescent="0.25">
      <c r="A4" s="242"/>
      <c r="B4" s="242"/>
      <c r="C4" s="242"/>
      <c r="D4" s="242"/>
      <c r="E4" s="242"/>
      <c r="F4" s="242"/>
      <c r="G4" s="242"/>
      <c r="H4" s="242"/>
    </row>
    <row r="5" spans="1:9" ht="15.75" thickBot="1" x14ac:dyDescent="0.3">
      <c r="A5" s="241" t="s">
        <v>103</v>
      </c>
      <c r="B5" s="241"/>
      <c r="C5" s="241"/>
      <c r="D5" s="242"/>
      <c r="E5" s="242"/>
      <c r="F5" s="242"/>
      <c r="G5" s="242"/>
      <c r="H5" s="242"/>
    </row>
    <row r="6" spans="1:9" ht="45" x14ac:dyDescent="0.25">
      <c r="A6" s="246" t="s">
        <v>83</v>
      </c>
      <c r="B6" s="247" t="s">
        <v>84</v>
      </c>
      <c r="C6" s="247" t="s">
        <v>85</v>
      </c>
      <c r="D6" s="247" t="s">
        <v>86</v>
      </c>
      <c r="E6" s="247" t="s">
        <v>87</v>
      </c>
      <c r="F6" s="248" t="s">
        <v>88</v>
      </c>
      <c r="G6" s="249" t="s">
        <v>89</v>
      </c>
      <c r="H6" s="250" t="s">
        <v>90</v>
      </c>
      <c r="I6" s="297" t="s">
        <v>100</v>
      </c>
    </row>
    <row r="7" spans="1:9" x14ac:dyDescent="0.25">
      <c r="A7" s="251" t="str">
        <f>'[1]BUDGET (PG 3)'!A56</f>
        <v>Specialist</v>
      </c>
      <c r="B7" s="252">
        <v>0.1</v>
      </c>
      <c r="C7" s="253">
        <v>85000</v>
      </c>
      <c r="D7" s="254">
        <v>0.46</v>
      </c>
      <c r="E7" s="255">
        <f>C7*D7</f>
        <v>39100</v>
      </c>
      <c r="F7" s="256">
        <f>C7*B7</f>
        <v>8500</v>
      </c>
      <c r="G7" s="257">
        <f>B7*E7</f>
        <v>3910</v>
      </c>
      <c r="H7" s="258">
        <f>SUM(F7:G7)</f>
        <v>12410</v>
      </c>
      <c r="I7" s="298">
        <v>12410</v>
      </c>
    </row>
    <row r="8" spans="1:9" ht="15.75" thickBot="1" x14ac:dyDescent="0.3">
      <c r="A8" s="251" t="str">
        <f>'[1]BUDGET (PG 3)'!A58</f>
        <v>Analyst II</v>
      </c>
      <c r="B8" s="252">
        <v>0.05</v>
      </c>
      <c r="C8" s="253">
        <v>55000</v>
      </c>
      <c r="D8" s="254">
        <v>0.45</v>
      </c>
      <c r="E8" s="255">
        <f t="shared" ref="E8" si="0">C8*D8</f>
        <v>24750</v>
      </c>
      <c r="F8" s="259">
        <f>C8*B8</f>
        <v>2750</v>
      </c>
      <c r="G8" s="260">
        <f>B8*E8</f>
        <v>1237.5</v>
      </c>
      <c r="H8" s="258">
        <f>SUM(F8:G8)</f>
        <v>3987.5</v>
      </c>
      <c r="I8" s="299"/>
    </row>
    <row r="9" spans="1:9" ht="15.75" thickBot="1" x14ac:dyDescent="0.3">
      <c r="A9" s="261"/>
      <c r="B9" s="262">
        <f>SUM(B7:B8)</f>
        <v>0.15000000000000002</v>
      </c>
      <c r="C9" s="242"/>
      <c r="D9" s="263"/>
      <c r="E9" s="263" t="s">
        <v>91</v>
      </c>
      <c r="F9" s="264">
        <f>SUM(F7:F8)</f>
        <v>11250</v>
      </c>
      <c r="G9" s="265">
        <f>SUM(G7:G8)</f>
        <v>5147.5</v>
      </c>
      <c r="H9" s="266">
        <f>SUM(H7:H8)</f>
        <v>16397.5</v>
      </c>
      <c r="I9" s="298">
        <f>SUM(I7:I8)</f>
        <v>12410</v>
      </c>
    </row>
    <row r="10" spans="1:9" x14ac:dyDescent="0.25">
      <c r="A10" s="242" t="s">
        <v>92</v>
      </c>
      <c r="B10" s="242"/>
      <c r="C10" s="242"/>
      <c r="D10" s="242"/>
      <c r="E10" s="242"/>
      <c r="F10" s="242"/>
      <c r="G10" s="242"/>
      <c r="H10" s="263"/>
      <c r="I10" s="273"/>
    </row>
    <row r="11" spans="1:9" ht="6.75" customHeight="1" x14ac:dyDescent="0.25">
      <c r="A11" s="242"/>
      <c r="B11" s="242"/>
      <c r="C11" s="242"/>
      <c r="D11" s="242"/>
      <c r="E11" s="242"/>
      <c r="F11" s="242"/>
      <c r="G11" s="242"/>
      <c r="H11" s="242"/>
      <c r="I11" s="273"/>
    </row>
    <row r="12" spans="1:9" x14ac:dyDescent="0.25">
      <c r="A12" s="241" t="s">
        <v>99</v>
      </c>
      <c r="B12" s="241"/>
      <c r="C12" s="241"/>
      <c r="D12" s="242"/>
      <c r="E12" s="242"/>
      <c r="F12" s="242"/>
      <c r="G12" s="242"/>
      <c r="H12" s="242"/>
      <c r="I12" s="273"/>
    </row>
    <row r="13" spans="1:9" x14ac:dyDescent="0.25">
      <c r="A13" s="267" t="s">
        <v>101</v>
      </c>
      <c r="B13" s="268"/>
      <c r="C13" s="267"/>
      <c r="D13" s="269"/>
      <c r="E13" s="269"/>
      <c r="F13" s="269"/>
      <c r="G13" s="242"/>
      <c r="H13" s="270">
        <v>10000</v>
      </c>
      <c r="I13" s="295"/>
    </row>
    <row r="14" spans="1:9" x14ac:dyDescent="0.25">
      <c r="A14" s="267" t="s">
        <v>93</v>
      </c>
      <c r="B14" s="268"/>
      <c r="C14" s="267"/>
      <c r="D14" s="269"/>
      <c r="E14" s="269"/>
      <c r="F14" s="269"/>
      <c r="G14" s="242"/>
      <c r="H14" s="270">
        <v>125000</v>
      </c>
      <c r="I14" s="295">
        <v>39035.550000000003</v>
      </c>
    </row>
    <row r="15" spans="1:9" x14ac:dyDescent="0.25">
      <c r="A15" s="267" t="s">
        <v>97</v>
      </c>
      <c r="B15" s="268"/>
      <c r="C15" s="267"/>
      <c r="D15" s="269"/>
      <c r="E15" s="269"/>
      <c r="F15" s="269"/>
      <c r="G15" s="242"/>
      <c r="H15" s="270">
        <f>B9*12*41</f>
        <v>73.800000000000011</v>
      </c>
      <c r="I15" s="295">
        <f>0.1*12*41</f>
        <v>49.20000000000001</v>
      </c>
    </row>
    <row r="16" spans="1:9" x14ac:dyDescent="0.25">
      <c r="A16" s="267" t="s">
        <v>98</v>
      </c>
      <c r="B16" s="268"/>
      <c r="C16" s="267"/>
      <c r="D16" s="269"/>
      <c r="E16" s="269"/>
      <c r="F16" s="269"/>
      <c r="G16" s="242"/>
      <c r="H16" s="270">
        <f>F9*0.0085</f>
        <v>95.625</v>
      </c>
      <c r="I16" s="295">
        <f>F7*0.0085</f>
        <v>72.25</v>
      </c>
    </row>
    <row r="17" spans="1:9" x14ac:dyDescent="0.25">
      <c r="A17" s="271"/>
      <c r="B17" s="271"/>
      <c r="C17" s="242"/>
      <c r="D17" s="242"/>
      <c r="E17" s="242"/>
      <c r="F17" s="242"/>
      <c r="G17" s="263" t="s">
        <v>104</v>
      </c>
      <c r="H17" s="272">
        <f>SUM(H13:H16)</f>
        <v>135169.42499999999</v>
      </c>
      <c r="I17" s="296">
        <f>SUM(I14:I16)</f>
        <v>39157</v>
      </c>
    </row>
    <row r="18" spans="1:9" ht="15.75" thickBot="1" x14ac:dyDescent="0.3">
      <c r="A18" s="242"/>
      <c r="B18" s="242"/>
      <c r="C18" s="242"/>
      <c r="D18" s="242"/>
      <c r="E18" s="242"/>
      <c r="F18" s="242"/>
      <c r="G18" s="242"/>
      <c r="H18" s="274"/>
      <c r="I18" s="273"/>
    </row>
    <row r="19" spans="1:9" ht="15.75" thickBot="1" x14ac:dyDescent="0.3">
      <c r="A19" s="242"/>
      <c r="B19" s="242"/>
      <c r="C19" s="242"/>
      <c r="D19" s="242"/>
      <c r="E19" s="242"/>
      <c r="F19" s="242"/>
      <c r="G19" s="263" t="s">
        <v>102</v>
      </c>
      <c r="H19" s="276">
        <f>H9+H17</f>
        <v>151566.92499999999</v>
      </c>
      <c r="I19" s="273"/>
    </row>
    <row r="20" spans="1:9" ht="15.75" thickBot="1" x14ac:dyDescent="0.3">
      <c r="A20" s="242"/>
      <c r="B20" s="242"/>
      <c r="C20" s="242"/>
      <c r="D20" s="242"/>
      <c r="E20" s="242"/>
      <c r="F20" s="242"/>
      <c r="G20" s="263" t="s">
        <v>109</v>
      </c>
      <c r="H20" s="277">
        <v>-51567</v>
      </c>
      <c r="I20" s="295">
        <f>SUM(I9+I17)</f>
        <v>51567</v>
      </c>
    </row>
    <row r="21" spans="1:9" ht="15.75" thickBot="1" x14ac:dyDescent="0.3">
      <c r="A21" s="242"/>
      <c r="B21" s="242"/>
      <c r="C21" s="242"/>
      <c r="D21" s="242"/>
      <c r="E21" s="242"/>
      <c r="F21" s="242"/>
      <c r="G21" s="263" t="s">
        <v>110</v>
      </c>
      <c r="H21" s="276">
        <f>H19+H20</f>
        <v>99999.924999999988</v>
      </c>
    </row>
    <row r="22" spans="1:9" ht="5.25" customHeight="1" x14ac:dyDescent="0.25">
      <c r="A22" s="242"/>
      <c r="B22" s="242"/>
      <c r="C22" s="242"/>
      <c r="D22" s="242"/>
      <c r="E22" s="242"/>
      <c r="F22" s="242"/>
      <c r="G22" s="263"/>
      <c r="H22" s="277"/>
    </row>
    <row r="23" spans="1:9" ht="33" customHeight="1" x14ac:dyDescent="0.25">
      <c r="A23" s="347" t="s">
        <v>115</v>
      </c>
      <c r="B23" s="347"/>
      <c r="C23" s="347"/>
      <c r="D23" s="347"/>
      <c r="E23" s="347"/>
      <c r="F23" s="347"/>
      <c r="G23" s="347"/>
      <c r="H23" s="347"/>
      <c r="I23" s="347"/>
    </row>
    <row r="24" spans="1:9" ht="21" x14ac:dyDescent="0.35">
      <c r="A24" s="278" t="s">
        <v>94</v>
      </c>
      <c r="B24" s="240"/>
      <c r="C24" s="240"/>
      <c r="D24" s="240"/>
      <c r="E24" s="240"/>
      <c r="F24" s="240"/>
      <c r="G24" s="279"/>
      <c r="H24" s="280"/>
    </row>
    <row r="25" spans="1:9" s="275" customFormat="1" ht="6.75" customHeight="1" x14ac:dyDescent="0.35">
      <c r="A25" s="288"/>
      <c r="B25" s="269"/>
      <c r="C25" s="269"/>
      <c r="D25" s="269"/>
      <c r="E25" s="269"/>
      <c r="F25" s="269"/>
      <c r="G25" s="282"/>
      <c r="H25" s="289"/>
    </row>
    <row r="26" spans="1:9" x14ac:dyDescent="0.25">
      <c r="A26" s="242"/>
      <c r="B26" s="290" t="s">
        <v>107</v>
      </c>
      <c r="C26" s="290" t="s">
        <v>108</v>
      </c>
      <c r="D26" s="242"/>
      <c r="E26" s="242"/>
      <c r="F26" s="242"/>
      <c r="G26" s="263"/>
      <c r="H26" s="277"/>
    </row>
    <row r="27" spans="1:9" x14ac:dyDescent="0.25">
      <c r="A27" s="239" t="s">
        <v>105</v>
      </c>
      <c r="B27" s="291">
        <f>H19</f>
        <v>151566.92499999999</v>
      </c>
      <c r="C27" s="291">
        <f>H21</f>
        <v>99999.924999999988</v>
      </c>
    </row>
    <row r="28" spans="1:9" x14ac:dyDescent="0.25">
      <c r="A28" s="239" t="s">
        <v>106</v>
      </c>
      <c r="B28" s="292">
        <v>500</v>
      </c>
      <c r="C28" s="292">
        <f>B28</f>
        <v>500</v>
      </c>
    </row>
    <row r="29" spans="1:9" x14ac:dyDescent="0.25">
      <c r="A29" s="239" t="s">
        <v>95</v>
      </c>
      <c r="B29" s="293">
        <f>B27/B28</f>
        <v>303.13385</v>
      </c>
      <c r="C29" s="293">
        <f>C27/C28</f>
        <v>199.99984999999998</v>
      </c>
    </row>
    <row r="31" spans="1:9" x14ac:dyDescent="0.25">
      <c r="A31" s="239" t="s">
        <v>111</v>
      </c>
      <c r="C31" s="281">
        <f>C28*C29</f>
        <v>99999.924999999988</v>
      </c>
    </row>
  </sheetData>
  <mergeCells count="1">
    <mergeCell ref="A23:I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Plan (Page 3) Subsidy Worksheet</vt:lpstr>
      <vt:lpstr>Plan (Page 3) Subsidy Example</vt:lpstr>
      <vt:lpstr>Subsidized Rate Calculation</vt:lpstr>
    </vt:vector>
  </TitlesOfParts>
  <Company>UCSF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DLS Admin</dc:creator>
  <cp:lastModifiedBy>Marinello, Angelina</cp:lastModifiedBy>
  <dcterms:created xsi:type="dcterms:W3CDTF">2015-02-12T19:32:41Z</dcterms:created>
  <dcterms:modified xsi:type="dcterms:W3CDTF">2017-02-10T21:38:23Z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