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arge Review\Website\"/>
    </mc:Choice>
  </mc:AlternateContent>
  <bookViews>
    <workbookView xWindow="120" yWindow="75" windowWidth="15135" windowHeight="8070" activeTab="1"/>
  </bookViews>
  <sheets>
    <sheet name="per hour rate calculation" sheetId="1" r:id="rId1"/>
    <sheet name="per service rate calculation" sheetId="4" r:id="rId2"/>
    <sheet name="SAMPLE RATE CALCULATION" sheetId="5" r:id="rId3"/>
  </sheets>
  <definedNames>
    <definedName name="_xlnm.Print_Area" localSheetId="0">'per hour rate calculation'!$A$5:$I$32</definedName>
    <definedName name="_xlnm.Print_Area" localSheetId="1">'per service rate calculation'!$A$5:$I$31</definedName>
    <definedName name="_xlnm.Print_Area" localSheetId="2">'SAMPLE RATE CALCULATION'!$A$4:$I$26</definedName>
  </definedNames>
  <calcPr calcId="162913"/>
</workbook>
</file>

<file path=xl/calcChain.xml><?xml version="1.0" encoding="utf-8"?>
<calcChain xmlns="http://schemas.openxmlformats.org/spreadsheetml/2006/main">
  <c r="C31" i="4" l="1"/>
  <c r="I16" i="4"/>
  <c r="I15" i="4"/>
  <c r="A16" i="4"/>
  <c r="B16" i="4"/>
  <c r="B15" i="4"/>
  <c r="A15" i="4"/>
  <c r="I12" i="4"/>
  <c r="H11" i="4"/>
  <c r="H10" i="4"/>
  <c r="C25" i="5" l="1"/>
  <c r="C26" i="5"/>
  <c r="C23" i="5"/>
  <c r="C21" i="5"/>
  <c r="G9" i="5"/>
  <c r="E9" i="5"/>
  <c r="E16" i="4"/>
  <c r="H16" i="4" s="1"/>
  <c r="J16" i="4" s="1"/>
  <c r="F16" i="4"/>
  <c r="G16" i="4"/>
  <c r="E15" i="4"/>
  <c r="H15" i="4" s="1"/>
  <c r="J15" i="4" s="1"/>
  <c r="F15" i="4"/>
  <c r="G15" i="4"/>
  <c r="G16" i="1"/>
  <c r="G15" i="1"/>
  <c r="E16" i="1"/>
  <c r="E15" i="1"/>
  <c r="H15" i="1" s="1"/>
  <c r="F9" i="5"/>
  <c r="H9" i="5"/>
  <c r="J9" i="5"/>
  <c r="C15" i="5"/>
  <c r="F15" i="1"/>
  <c r="F16" i="1"/>
  <c r="H16" i="1" s="1"/>
  <c r="J16" i="1" s="1"/>
  <c r="H10" i="1"/>
  <c r="H11" i="1"/>
  <c r="I16" i="1" s="1"/>
  <c r="I17" i="4"/>
  <c r="B10" i="1"/>
  <c r="A10" i="1"/>
  <c r="A11" i="1"/>
  <c r="G12" i="5"/>
  <c r="E12" i="5"/>
  <c r="D12" i="5"/>
  <c r="B12" i="5"/>
  <c r="A12" i="5"/>
  <c r="B11" i="1"/>
  <c r="H12" i="5"/>
  <c r="I12" i="5"/>
  <c r="C24" i="5"/>
  <c r="J17" i="4" l="1"/>
  <c r="C20" i="4" s="1"/>
  <c r="C26" i="4" s="1"/>
  <c r="C28" i="4" l="1"/>
  <c r="C29" i="4" s="1"/>
  <c r="I12" i="1" l="1"/>
  <c r="C29" i="1" s="1"/>
  <c r="I15" i="1"/>
  <c r="J15" i="1" l="1"/>
  <c r="J17" i="1" s="1"/>
  <c r="C19" i="1" s="1"/>
  <c r="C25" i="1" s="1"/>
  <c r="I17" i="1"/>
  <c r="C27" i="1" l="1"/>
  <c r="C28" i="1" s="1"/>
  <c r="C30" i="1" s="1"/>
</calcChain>
</file>

<file path=xl/sharedStrings.xml><?xml version="1.0" encoding="utf-8"?>
<sst xmlns="http://schemas.openxmlformats.org/spreadsheetml/2006/main" count="118" uniqueCount="49">
  <si>
    <t>Staff Name</t>
  </si>
  <si>
    <t>Job Title &amp; Level</t>
  </si>
  <si>
    <t>Annual Salary</t>
  </si>
  <si>
    <t>Annual Benefits</t>
  </si>
  <si>
    <t>Standard
FTE Annual Working Hours
( + )</t>
  </si>
  <si>
    <t>Billable 
Hours
( = )</t>
  </si>
  <si>
    <t>Surplus Revenue (optional)</t>
  </si>
  <si>
    <t>Hourly Rate Calculation</t>
  </si>
  <si>
    <t>Rate Calculation</t>
  </si>
  <si>
    <t>Total Annual Salary, Benefits &amp; GAEL, Data</t>
  </si>
  <si>
    <t>Total Direct Cost:</t>
  </si>
  <si>
    <t>26% F&amp;A:</t>
  </si>
  <si>
    <t>Annual Vacation
Leave
( - )</t>
  </si>
  <si>
    <t>Annual 
Sick 
Leave
( - )</t>
  </si>
  <si>
    <t>Annual
Holiday 
Leave
( - )</t>
  </si>
  <si>
    <t>Annual
Admin.
Time
( - )</t>
  </si>
  <si>
    <t>NON-SALARY EXPENSE:</t>
  </si>
  <si>
    <t>Lab supplies</t>
  </si>
  <si>
    <t>Total Cost for Rate Calculation:</t>
  </si>
  <si>
    <t>Rate per hour:</t>
  </si>
  <si>
    <t>FTE effort</t>
  </si>
  <si>
    <t>Hours</t>
  </si>
  <si>
    <t>Rate Methodology Narrative:</t>
  </si>
  <si>
    <t>Billable Hours Calculation</t>
  </si>
  <si>
    <t xml:space="preserve"> Enter data in the GREY cells.  Cells without fill have formulas embeded and will calculate amounts for the rate calculation.</t>
  </si>
  <si>
    <t xml:space="preserve">Rate per </t>
  </si>
  <si>
    <t>unit:</t>
  </si>
  <si>
    <t>Personnel Costs</t>
  </si>
  <si>
    <t>PERSONNEL EXPENSE:</t>
  </si>
  <si>
    <t>Personnel Expense</t>
  </si>
  <si>
    <t>Sales &amp; Service Hours</t>
  </si>
  <si>
    <t>Total Personnel Expense:</t>
  </si>
  <si>
    <t>Total Hours:</t>
  </si>
  <si>
    <t xml:space="preserve"> Enter data in the GREY cells.  Cells without fill have formulas embeded and will calculate amounts for the rate calculation.  Add additional rows for personnel and non-salary expenses as needed.</t>
  </si>
  <si>
    <r>
      <rPr>
        <b/>
        <sz val="12"/>
        <color indexed="8"/>
        <rFont val="Calibri"/>
        <family val="2"/>
      </rPr>
      <t>DIRECTIONS</t>
    </r>
    <r>
      <rPr>
        <sz val="12"/>
        <color indexed="8"/>
        <rFont val="Calibri"/>
        <family val="2"/>
      </rPr>
      <t xml:space="preserve">: </t>
    </r>
  </si>
  <si>
    <r>
      <rPr>
        <b/>
        <sz val="11"/>
        <color indexed="8"/>
        <rFont val="Calibri"/>
        <family val="2"/>
      </rPr>
      <t>DIRECTIONS</t>
    </r>
    <r>
      <rPr>
        <sz val="11"/>
        <color indexed="8"/>
        <rFont val="Calibri"/>
        <family val="2"/>
      </rPr>
      <t xml:space="preserve">: </t>
    </r>
  </si>
  <si>
    <t>Maintenance Agreement</t>
  </si>
  <si>
    <t>Personnel Costs plus non-salary expense, surplus revenue and 26% F&amp;A divided by projected hours equals the rate per hour.</t>
  </si>
  <si>
    <t>Surplus Revenue (optional):</t>
  </si>
  <si>
    <t>Hours:</t>
  </si>
  <si>
    <t>Volume (# of Units)</t>
  </si>
  <si>
    <r>
      <t xml:space="preserve">Data Recharge </t>
    </r>
    <r>
      <rPr>
        <b/>
        <sz val="9"/>
        <rFont val="Arial"/>
        <family val="2"/>
      </rPr>
      <t>($44 per FTE per month)</t>
    </r>
  </si>
  <si>
    <t>Dept ID</t>
  </si>
  <si>
    <t>Project</t>
  </si>
  <si>
    <t xml:space="preserve"> </t>
  </si>
  <si>
    <t>Chartstring:</t>
  </si>
  <si>
    <t>85XXXXX</t>
  </si>
  <si>
    <r>
      <t>GAEL
(</t>
    </r>
    <r>
      <rPr>
        <b/>
        <sz val="8"/>
        <rFont val="Arial"/>
        <family val="2"/>
      </rPr>
      <t>$0.82 per $100 Salary)</t>
    </r>
  </si>
  <si>
    <t xml:space="preserve"> ITFS Recharge ($59 basic/$98 premium per FTE per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</si>
</sst>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0" applyFont="1"/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0" fillId="0" borderId="2" xfId="0" applyFont="1" applyBorder="1"/>
    <xf numFmtId="44" fontId="9" fillId="0" borderId="3" xfId="2" applyFont="1" applyBorder="1"/>
    <xf numFmtId="44" fontId="9" fillId="2" borderId="3" xfId="2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44" fontId="10" fillId="3" borderId="6" xfId="2" applyFont="1" applyFill="1" applyBorder="1"/>
    <xf numFmtId="0" fontId="0" fillId="0" borderId="0" xfId="0" applyAlignment="1">
      <alignment horizontal="left" wrapText="1"/>
    </xf>
    <xf numFmtId="0" fontId="10" fillId="0" borderId="7" xfId="0" applyFont="1" applyBorder="1"/>
    <xf numFmtId="43" fontId="0" fillId="0" borderId="0" xfId="0" applyNumberFormat="1" applyBorder="1"/>
    <xf numFmtId="164" fontId="3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right"/>
    </xf>
    <xf numFmtId="0" fontId="0" fillId="2" borderId="2" xfId="0" applyFont="1" applyFill="1" applyBorder="1"/>
    <xf numFmtId="44" fontId="10" fillId="0" borderId="3" xfId="2" applyFont="1" applyBorder="1"/>
    <xf numFmtId="0" fontId="0" fillId="2" borderId="2" xfId="0" applyFill="1" applyBorder="1"/>
    <xf numFmtId="0" fontId="0" fillId="0" borderId="0" xfId="0" applyNumberFormat="1" applyFill="1" applyBorder="1" applyAlignment="1">
      <alignment horizontal="center"/>
    </xf>
    <xf numFmtId="165" fontId="10" fillId="0" borderId="3" xfId="1" applyNumberFormat="1" applyFont="1" applyBorder="1"/>
    <xf numFmtId="43" fontId="9" fillId="0" borderId="0" xfId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11" fillId="0" borderId="0" xfId="0" applyFont="1"/>
    <xf numFmtId="0" fontId="0" fillId="0" borderId="0" xfId="0" applyAlignment="1">
      <alignment wrapText="1"/>
    </xf>
    <xf numFmtId="0" fontId="10" fillId="3" borderId="4" xfId="0" applyFont="1" applyFill="1" applyBorder="1" applyAlignment="1">
      <alignment horizontal="right"/>
    </xf>
    <xf numFmtId="0" fontId="10" fillId="2" borderId="5" xfId="0" applyFont="1" applyFill="1" applyBorder="1"/>
    <xf numFmtId="0" fontId="0" fillId="2" borderId="9" xfId="0" applyFill="1" applyBorder="1"/>
    <xf numFmtId="49" fontId="0" fillId="2" borderId="10" xfId="0" applyNumberFormat="1" applyFill="1" applyBorder="1"/>
    <xf numFmtId="43" fontId="9" fillId="2" borderId="11" xfId="1" applyFont="1" applyFill="1" applyBorder="1"/>
    <xf numFmtId="43" fontId="9" fillId="0" borderId="12" xfId="1" applyFont="1" applyFill="1" applyBorder="1"/>
    <xf numFmtId="43" fontId="9" fillId="0" borderId="10" xfId="1" applyFont="1" applyFill="1" applyBorder="1"/>
    <xf numFmtId="164" fontId="3" fillId="2" borderId="13" xfId="1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43" fontId="9" fillId="0" borderId="0" xfId="1" applyFont="1" applyFill="1" applyBorder="1"/>
    <xf numFmtId="43" fontId="10" fillId="0" borderId="0" xfId="1" applyFont="1" applyFill="1" applyBorder="1"/>
    <xf numFmtId="43" fontId="10" fillId="0" borderId="0" xfId="0" applyNumberFormat="1" applyFont="1" applyFill="1"/>
    <xf numFmtId="43" fontId="10" fillId="0" borderId="0" xfId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right"/>
    </xf>
    <xf numFmtId="165" fontId="3" fillId="2" borderId="22" xfId="1" applyNumberFormat="1" applyFont="1" applyFill="1" applyBorder="1" applyAlignment="1">
      <alignment horizontal="right"/>
    </xf>
    <xf numFmtId="164" fontId="3" fillId="2" borderId="23" xfId="1" applyNumberFormat="1" applyFont="1" applyFill="1" applyBorder="1" applyAlignment="1">
      <alignment horizontal="right"/>
    </xf>
    <xf numFmtId="165" fontId="3" fillId="2" borderId="24" xfId="1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NumberFormat="1" applyBorder="1" applyAlignment="1">
      <alignment horizontal="center"/>
    </xf>
    <xf numFmtId="165" fontId="3" fillId="2" borderId="28" xfId="1" applyNumberFormat="1" applyFont="1" applyFill="1" applyBorder="1" applyAlignment="1">
      <alignment horizontal="right"/>
    </xf>
    <xf numFmtId="164" fontId="0" fillId="0" borderId="25" xfId="0" applyNumberFormat="1" applyBorder="1" applyAlignment="1">
      <alignment horizontal="center"/>
    </xf>
    <xf numFmtId="0" fontId="2" fillId="4" borderId="29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" fillId="4" borderId="34" xfId="0" applyFont="1" applyFill="1" applyBorder="1" applyAlignment="1">
      <alignment horizontal="center" wrapText="1"/>
    </xf>
    <xf numFmtId="0" fontId="0" fillId="2" borderId="25" xfId="0" applyFill="1" applyBorder="1"/>
    <xf numFmtId="49" fontId="0" fillId="2" borderId="26" xfId="0" applyNumberFormat="1" applyFill="1" applyBorder="1"/>
    <xf numFmtId="43" fontId="9" fillId="2" borderId="14" xfId="1" applyFont="1" applyFill="1" applyBorder="1"/>
    <xf numFmtId="43" fontId="9" fillId="0" borderId="28" xfId="1" applyFont="1" applyFill="1" applyBorder="1"/>
    <xf numFmtId="43" fontId="9" fillId="0" borderId="26" xfId="1" applyFont="1" applyFill="1" applyBorder="1"/>
    <xf numFmtId="0" fontId="10" fillId="4" borderId="29" xfId="0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1" applyNumberFormat="1" applyFont="1" applyFill="1" applyBorder="1"/>
    <xf numFmtId="0" fontId="12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NumberFormat="1" applyFill="1" applyBorder="1" applyAlignment="1">
      <alignment horizontal="center"/>
    </xf>
    <xf numFmtId="44" fontId="9" fillId="0" borderId="37" xfId="2" applyFont="1" applyBorder="1"/>
    <xf numFmtId="0" fontId="0" fillId="0" borderId="31" xfId="0" applyNumberFormat="1" applyBorder="1" applyAlignment="1">
      <alignment horizontal="center"/>
    </xf>
    <xf numFmtId="164" fontId="3" fillId="2" borderId="32" xfId="1" applyNumberFormat="1" applyFont="1" applyFill="1" applyBorder="1" applyAlignment="1">
      <alignment horizontal="right"/>
    </xf>
    <xf numFmtId="165" fontId="3" fillId="2" borderId="33" xfId="1" applyNumberFormat="1" applyFont="1" applyFill="1" applyBorder="1" applyAlignment="1">
      <alignment horizontal="right"/>
    </xf>
    <xf numFmtId="165" fontId="3" fillId="2" borderId="30" xfId="1" applyNumberFormat="1" applyFont="1" applyFill="1" applyBorder="1" applyAlignment="1">
      <alignment horizontal="right"/>
    </xf>
    <xf numFmtId="164" fontId="0" fillId="0" borderId="29" xfId="0" applyNumberFormat="1" applyBorder="1" applyAlignment="1">
      <alignment horizontal="center"/>
    </xf>
    <xf numFmtId="0" fontId="0" fillId="0" borderId="30" xfId="0" applyBorder="1"/>
    <xf numFmtId="0" fontId="10" fillId="4" borderId="16" xfId="0" applyFont="1" applyFill="1" applyBorder="1" applyAlignment="1">
      <alignment horizontal="center" wrapText="1"/>
    </xf>
    <xf numFmtId="0" fontId="0" fillId="2" borderId="29" xfId="0" applyFill="1" applyBorder="1"/>
    <xf numFmtId="49" fontId="0" fillId="2" borderId="30" xfId="0" applyNumberFormat="1" applyFill="1" applyBorder="1"/>
    <xf numFmtId="43" fontId="9" fillId="2" borderId="33" xfId="1" applyFont="1" applyFill="1" applyBorder="1"/>
    <xf numFmtId="43" fontId="9" fillId="0" borderId="34" xfId="1" applyFont="1" applyFill="1" applyBorder="1"/>
    <xf numFmtId="43" fontId="9" fillId="0" borderId="30" xfId="1" applyFont="1" applyFill="1" applyBorder="1"/>
    <xf numFmtId="9" fontId="9" fillId="2" borderId="31" xfId="3" applyFont="1" applyFill="1" applyBorder="1"/>
    <xf numFmtId="0" fontId="10" fillId="0" borderId="36" xfId="0" applyFont="1" applyFill="1" applyBorder="1" applyAlignment="1">
      <alignment horizontal="center"/>
    </xf>
    <xf numFmtId="44" fontId="9" fillId="0" borderId="3" xfId="2" applyFont="1" applyFill="1" applyBorder="1"/>
    <xf numFmtId="43" fontId="10" fillId="0" borderId="37" xfId="0" applyNumberFormat="1" applyFont="1" applyFill="1" applyBorder="1" applyAlignment="1">
      <alignment horizontal="center"/>
    </xf>
    <xf numFmtId="165" fontId="9" fillId="0" borderId="3" xfId="1" applyNumberFormat="1" applyFont="1" applyBorder="1"/>
    <xf numFmtId="0" fontId="0" fillId="0" borderId="30" xfId="0" applyBorder="1" applyAlignment="1">
      <alignment horizontal="left"/>
    </xf>
    <xf numFmtId="0" fontId="0" fillId="0" borderId="4" xfId="0" applyBorder="1" applyAlignment="1">
      <alignment horizontal="left"/>
    </xf>
    <xf numFmtId="43" fontId="9" fillId="0" borderId="6" xfId="1" applyFont="1" applyFill="1" applyBorder="1"/>
    <xf numFmtId="0" fontId="0" fillId="0" borderId="4" xfId="0" applyBorder="1" applyAlignment="1">
      <alignment horizontal="right"/>
    </xf>
    <xf numFmtId="0" fontId="0" fillId="2" borderId="6" xfId="0" applyFill="1" applyBorder="1"/>
    <xf numFmtId="0" fontId="0" fillId="2" borderId="0" xfId="0" applyFill="1" applyAlignment="1">
      <alignment horizontal="left" vertical="top" wrapText="1"/>
    </xf>
    <xf numFmtId="0" fontId="0" fillId="0" borderId="35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9" fontId="9" fillId="0" borderId="27" xfId="3" applyFont="1" applyFill="1" applyBorder="1"/>
    <xf numFmtId="9" fontId="9" fillId="0" borderId="15" xfId="3" applyFont="1" applyFill="1" applyBorder="1"/>
    <xf numFmtId="0" fontId="0" fillId="2" borderId="26" xfId="0" applyFill="1" applyBorder="1"/>
    <xf numFmtId="0" fontId="0" fillId="2" borderId="8" xfId="0" applyFill="1" applyBorder="1"/>
    <xf numFmtId="9" fontId="9" fillId="0" borderId="38" xfId="3" applyFont="1" applyFill="1" applyBorder="1"/>
    <xf numFmtId="0" fontId="0" fillId="2" borderId="25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43" fontId="9" fillId="2" borderId="13" xfId="1" applyFont="1" applyFill="1" applyBorder="1"/>
    <xf numFmtId="43" fontId="9" fillId="2" borderId="39" xfId="1" applyFont="1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21" xfId="0" applyFill="1" applyBorder="1"/>
    <xf numFmtId="0" fontId="0" fillId="0" borderId="8" xfId="0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190500</xdr:rowOff>
        </xdr:from>
        <xdr:to>
          <xdr:col>9</xdr:col>
          <xdr:colOff>19050</xdr:colOff>
          <xdr:row>2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190500</xdr:rowOff>
        </xdr:from>
        <xdr:to>
          <xdr:col>9</xdr:col>
          <xdr:colOff>0</xdr:colOff>
          <xdr:row>2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9525</xdr:rowOff>
        </xdr:from>
        <xdr:to>
          <xdr:col>9</xdr:col>
          <xdr:colOff>85725</xdr:colOff>
          <xdr:row>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Ruler="0" view="pageLayout" topLeftCell="A2" zoomScaleNormal="100" workbookViewId="0">
      <selection activeCell="H23" sqref="H23"/>
    </sheetView>
  </sheetViews>
  <sheetFormatPr defaultRowHeight="15" x14ac:dyDescent="0.25"/>
  <cols>
    <col min="1" max="1" width="20.85546875" customWidth="1"/>
    <col min="2" max="2" width="17" customWidth="1"/>
    <col min="3" max="3" width="14.5703125" customWidth="1"/>
    <col min="4" max="8" width="11.5703125" customWidth="1"/>
    <col min="9" max="9" width="11.42578125" customWidth="1"/>
    <col min="10" max="10" width="10" customWidth="1"/>
  </cols>
  <sheetData>
    <row r="1" spans="1:11" s="29" customFormat="1" ht="34.5" customHeight="1" x14ac:dyDescent="0.3">
      <c r="A1" s="76" t="s">
        <v>35</v>
      </c>
      <c r="B1" s="102" t="s">
        <v>33</v>
      </c>
      <c r="C1" s="102"/>
      <c r="D1" s="102"/>
      <c r="E1" s="102"/>
      <c r="F1" s="102"/>
      <c r="G1" s="102"/>
      <c r="H1" s="102"/>
      <c r="I1" s="102"/>
    </row>
    <row r="2" spans="1:11" ht="15.75" thickBot="1" x14ac:dyDescent="0.3"/>
    <row r="3" spans="1:11" ht="15.75" thickBot="1" x14ac:dyDescent="0.3">
      <c r="A3" s="1" t="s">
        <v>45</v>
      </c>
      <c r="B3" s="99" t="s">
        <v>42</v>
      </c>
      <c r="C3" s="100"/>
      <c r="D3" s="99" t="s">
        <v>43</v>
      </c>
      <c r="E3" s="100" t="s">
        <v>44</v>
      </c>
    </row>
    <row r="5" spans="1:11" x14ac:dyDescent="0.25">
      <c r="A5" s="1" t="s">
        <v>22</v>
      </c>
    </row>
    <row r="6" spans="1:11" ht="19.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28"/>
    </row>
    <row r="7" spans="1:11" ht="12" customHeight="1" x14ac:dyDescent="0.25">
      <c r="A7" s="12"/>
      <c r="B7" s="12"/>
      <c r="C7" s="12"/>
      <c r="D7" s="12"/>
      <c r="E7" s="12"/>
      <c r="F7" s="16"/>
      <c r="G7" s="12"/>
      <c r="H7" s="12"/>
      <c r="I7" s="12"/>
      <c r="J7" s="12"/>
    </row>
    <row r="8" spans="1:11" ht="15.75" thickBot="1" x14ac:dyDescent="0.3">
      <c r="A8" s="1" t="s">
        <v>23</v>
      </c>
    </row>
    <row r="9" spans="1:11" s="1" customFormat="1" ht="52.5" thickBot="1" x14ac:dyDescent="0.3">
      <c r="A9" s="61" t="s">
        <v>0</v>
      </c>
      <c r="B9" s="62" t="s">
        <v>1</v>
      </c>
      <c r="C9" s="63" t="s">
        <v>4</v>
      </c>
      <c r="D9" s="64" t="s">
        <v>12</v>
      </c>
      <c r="E9" s="65" t="s">
        <v>13</v>
      </c>
      <c r="F9" s="65" t="s">
        <v>14</v>
      </c>
      <c r="G9" s="66" t="s">
        <v>15</v>
      </c>
      <c r="H9" s="61" t="s">
        <v>5</v>
      </c>
      <c r="I9" s="62" t="s">
        <v>30</v>
      </c>
      <c r="J9"/>
      <c r="K9"/>
    </row>
    <row r="10" spans="1:11" s="1" customFormat="1" x14ac:dyDescent="0.25">
      <c r="A10" s="56">
        <f>A15</f>
        <v>0</v>
      </c>
      <c r="B10" s="57">
        <f>B15</f>
        <v>0</v>
      </c>
      <c r="C10" s="58">
        <v>2088</v>
      </c>
      <c r="D10" s="38"/>
      <c r="E10" s="39"/>
      <c r="F10" s="39"/>
      <c r="G10" s="59"/>
      <c r="H10" s="60">
        <f>SUM(C10:G10)</f>
        <v>2088</v>
      </c>
      <c r="I10" s="106"/>
      <c r="J10"/>
      <c r="K10"/>
    </row>
    <row r="11" spans="1:11" ht="15.75" thickBot="1" x14ac:dyDescent="0.3">
      <c r="A11" s="51">
        <f>A16</f>
        <v>0</v>
      </c>
      <c r="B11" s="18">
        <f>B16</f>
        <v>0</v>
      </c>
      <c r="C11" s="2">
        <v>2088</v>
      </c>
      <c r="D11" s="53"/>
      <c r="E11" s="52"/>
      <c r="F11" s="52"/>
      <c r="G11" s="54"/>
      <c r="H11" s="55">
        <f>SUM(C11:G11)</f>
        <v>2088</v>
      </c>
      <c r="I11" s="107"/>
    </row>
    <row r="12" spans="1:11" s="27" customFormat="1" x14ac:dyDescent="0.25">
      <c r="A12" s="40"/>
      <c r="B12" s="40"/>
      <c r="C12" s="3"/>
      <c r="D12" s="15"/>
      <c r="E12" s="41"/>
      <c r="F12" s="41"/>
      <c r="G12" s="41"/>
      <c r="H12" s="73" t="s">
        <v>32</v>
      </c>
      <c r="I12" s="74">
        <f>SUM(I10:I11)</f>
        <v>0</v>
      </c>
      <c r="J12"/>
      <c r="K12"/>
    </row>
    <row r="13" spans="1:11" ht="15.75" thickBot="1" x14ac:dyDescent="0.3">
      <c r="A13" s="1" t="s">
        <v>27</v>
      </c>
    </row>
    <row r="14" spans="1:11" ht="79.5" customHeight="1" thickBot="1" x14ac:dyDescent="0.3">
      <c r="A14" s="72" t="s">
        <v>0</v>
      </c>
      <c r="B14" s="62" t="s">
        <v>1</v>
      </c>
      <c r="C14" s="65" t="s">
        <v>2</v>
      </c>
      <c r="D14" s="65" t="s">
        <v>3</v>
      </c>
      <c r="E14" s="66" t="s">
        <v>47</v>
      </c>
      <c r="F14" s="62" t="s">
        <v>41</v>
      </c>
      <c r="G14" s="62" t="s">
        <v>48</v>
      </c>
      <c r="H14" s="62" t="s">
        <v>9</v>
      </c>
      <c r="I14" s="63" t="s">
        <v>20</v>
      </c>
      <c r="J14" s="63" t="s">
        <v>29</v>
      </c>
      <c r="K14" s="1"/>
    </row>
    <row r="15" spans="1:11" x14ac:dyDescent="0.25">
      <c r="A15" s="67"/>
      <c r="B15" s="68"/>
      <c r="C15" s="69"/>
      <c r="D15" s="69"/>
      <c r="E15" s="70">
        <f>C15*0.0082</f>
        <v>0</v>
      </c>
      <c r="F15" s="71" t="str">
        <f>IF(C15&gt;0,44*12,"")</f>
        <v/>
      </c>
      <c r="G15" s="71" t="str">
        <f>IF(C15&gt;0,59*12,"")</f>
        <v/>
      </c>
      <c r="H15" s="71">
        <f>SUM(C15:G15)</f>
        <v>0</v>
      </c>
      <c r="I15" s="108">
        <f>I10/H10</f>
        <v>0</v>
      </c>
      <c r="J15" s="71">
        <f>H15*I15</f>
        <v>0</v>
      </c>
      <c r="K15" s="1"/>
    </row>
    <row r="16" spans="1:11" ht="15.75" thickBot="1" x14ac:dyDescent="0.3">
      <c r="A16" s="33"/>
      <c r="B16" s="34"/>
      <c r="C16" s="35"/>
      <c r="D16" s="35"/>
      <c r="E16" s="36">
        <f>C16*0.0082</f>
        <v>0</v>
      </c>
      <c r="F16" s="37" t="str">
        <f>IF(C16&gt;0,44*12,"")</f>
        <v/>
      </c>
      <c r="G16" s="37" t="str">
        <f>IF(C15&gt;0,59*12,"")</f>
        <v/>
      </c>
      <c r="H16" s="37">
        <f>SUM(C16:G16)</f>
        <v>0</v>
      </c>
      <c r="I16" s="105">
        <f>I11/H11</f>
        <v>0</v>
      </c>
      <c r="J16" s="37">
        <f>H16*I16</f>
        <v>0</v>
      </c>
    </row>
    <row r="17" spans="1:11" x14ac:dyDescent="0.25">
      <c r="A17" s="25"/>
      <c r="B17" s="26"/>
      <c r="C17" s="24"/>
      <c r="D17" s="42"/>
      <c r="E17" s="24"/>
      <c r="F17" s="24"/>
      <c r="G17" s="42"/>
      <c r="H17" s="45" t="s">
        <v>31</v>
      </c>
      <c r="I17" s="43">
        <f>SUM(I15:I16)</f>
        <v>0</v>
      </c>
      <c r="J17" s="44">
        <f>SUM(J15:J16)</f>
        <v>0</v>
      </c>
      <c r="K17" s="27"/>
    </row>
    <row r="18" spans="1:11" ht="15.75" thickBot="1" x14ac:dyDescent="0.3">
      <c r="A18" s="1" t="s">
        <v>8</v>
      </c>
    </row>
    <row r="19" spans="1:11" x14ac:dyDescent="0.25">
      <c r="A19" s="13" t="s">
        <v>28</v>
      </c>
      <c r="B19" s="77"/>
      <c r="C19" s="78">
        <f>J17</f>
        <v>0</v>
      </c>
    </row>
    <row r="20" spans="1:11" x14ac:dyDescent="0.25">
      <c r="A20" s="4"/>
      <c r="B20" s="5"/>
      <c r="C20" s="7"/>
    </row>
    <row r="21" spans="1:11" x14ac:dyDescent="0.25">
      <c r="A21" s="6" t="s">
        <v>16</v>
      </c>
      <c r="B21" s="5"/>
      <c r="C21" s="7"/>
    </row>
    <row r="22" spans="1:11" x14ac:dyDescent="0.25">
      <c r="A22" s="19"/>
      <c r="B22" s="5"/>
      <c r="C22" s="8"/>
    </row>
    <row r="23" spans="1:11" x14ac:dyDescent="0.25">
      <c r="A23" s="21"/>
      <c r="B23" s="5"/>
      <c r="C23" s="8"/>
    </row>
    <row r="24" spans="1:11" x14ac:dyDescent="0.25">
      <c r="A24" s="4"/>
      <c r="B24" s="5"/>
      <c r="C24" s="7"/>
    </row>
    <row r="25" spans="1:11" x14ac:dyDescent="0.25">
      <c r="A25" s="6" t="s">
        <v>10</v>
      </c>
      <c r="B25" s="5"/>
      <c r="C25" s="7">
        <f>SUM(C19:C24)</f>
        <v>0</v>
      </c>
    </row>
    <row r="26" spans="1:11" x14ac:dyDescent="0.25">
      <c r="A26" s="6" t="s">
        <v>6</v>
      </c>
      <c r="B26" s="5"/>
      <c r="C26" s="8"/>
    </row>
    <row r="27" spans="1:11" x14ac:dyDescent="0.25">
      <c r="A27" s="6" t="s">
        <v>11</v>
      </c>
      <c r="B27" s="5"/>
      <c r="C27" s="7">
        <f>(C25+C26)*0.26</f>
        <v>0</v>
      </c>
    </row>
    <row r="28" spans="1:11" x14ac:dyDescent="0.25">
      <c r="A28" s="6" t="s">
        <v>18</v>
      </c>
      <c r="B28" s="5"/>
      <c r="C28" s="20">
        <f>SUM(C25:C27)</f>
        <v>0</v>
      </c>
    </row>
    <row r="29" spans="1:11" ht="15.75" thickBot="1" x14ac:dyDescent="0.3">
      <c r="A29" s="6" t="s">
        <v>21</v>
      </c>
      <c r="B29" s="5"/>
      <c r="C29" s="23">
        <f>I12</f>
        <v>0</v>
      </c>
    </row>
    <row r="30" spans="1:11" ht="15.75" thickBot="1" x14ac:dyDescent="0.3">
      <c r="A30" s="9" t="s">
        <v>19</v>
      </c>
      <c r="B30" s="10"/>
      <c r="C30" s="11" t="e">
        <f>C28/C29</f>
        <v>#DIV/0!</v>
      </c>
    </row>
  </sheetData>
  <mergeCells count="2">
    <mergeCell ref="A6:I6"/>
    <mergeCell ref="B1:I1"/>
  </mergeCells>
  <dataValidations count="2">
    <dataValidation type="textLength" operator="equal" allowBlank="1" showInputMessage="1" showErrorMessage="1" errorTitle="Dept ID" error="The Dept ID is a 6-digit number." promptTitle="Dept ID" prompt="provide the Dept ID for this activity" sqref="C3">
      <formula1>6</formula1>
    </dataValidation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3">
      <formula1>7</formula1>
    </dataValidation>
  </dataValidations>
  <printOptions horizontalCentered="1"/>
  <pageMargins left="0.7" right="0.7" top="1" bottom="0.75" header="0.3" footer="0.3"/>
  <pageSetup scale="86" orientation="landscape" r:id="rId1"/>
  <headerFooter>
    <oddHeader>&amp;C&amp;"-,Bold"&amp;12External Sales and Services of Educational Activities Request
Rate Calculation for Services with a Per Hour Rate&amp;"-,Regular"&amp;11
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190500</xdr:rowOff>
                  </from>
                  <to>
                    <xdr:col>9</xdr:col>
                    <xdr:colOff>19050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Layout" zoomScaleNormal="100" workbookViewId="0">
      <selection activeCell="J6" sqref="J6"/>
    </sheetView>
  </sheetViews>
  <sheetFormatPr defaultRowHeight="15" x14ac:dyDescent="0.25"/>
  <cols>
    <col min="1" max="1" width="20.85546875" customWidth="1"/>
    <col min="2" max="2" width="17" customWidth="1"/>
    <col min="3" max="3" width="14.5703125" customWidth="1"/>
    <col min="4" max="9" width="11.5703125" customWidth="1"/>
    <col min="10" max="10" width="10" customWidth="1"/>
  </cols>
  <sheetData>
    <row r="1" spans="1:11" s="29" customFormat="1" ht="36.75" customHeight="1" x14ac:dyDescent="0.3">
      <c r="A1" s="75" t="s">
        <v>34</v>
      </c>
      <c r="B1" s="103" t="s">
        <v>24</v>
      </c>
      <c r="C1" s="103"/>
      <c r="D1" s="103"/>
      <c r="E1" s="103"/>
      <c r="F1" s="103"/>
      <c r="G1" s="103"/>
      <c r="H1" s="103"/>
      <c r="I1" s="103"/>
    </row>
    <row r="2" spans="1:11" ht="15.75" thickBot="1" x14ac:dyDescent="0.3"/>
    <row r="3" spans="1:11" ht="15.75" thickBot="1" x14ac:dyDescent="0.3">
      <c r="A3" s="1" t="s">
        <v>45</v>
      </c>
      <c r="B3" s="99" t="s">
        <v>42</v>
      </c>
      <c r="C3" s="100"/>
      <c r="D3" s="99" t="s">
        <v>43</v>
      </c>
      <c r="E3" s="100" t="s">
        <v>44</v>
      </c>
    </row>
    <row r="5" spans="1:11" x14ac:dyDescent="0.25">
      <c r="A5" s="1" t="s">
        <v>22</v>
      </c>
    </row>
    <row r="6" spans="1:11" ht="21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30"/>
    </row>
    <row r="7" spans="1:11" ht="12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1" ht="15.75" thickBot="1" x14ac:dyDescent="0.3">
      <c r="A8" s="1" t="s">
        <v>23</v>
      </c>
    </row>
    <row r="9" spans="1:11" s="1" customFormat="1" ht="96.75" customHeight="1" thickBot="1" x14ac:dyDescent="0.3">
      <c r="A9" s="61" t="s">
        <v>0</v>
      </c>
      <c r="B9" s="62" t="s">
        <v>1</v>
      </c>
      <c r="C9" s="63" t="s">
        <v>4</v>
      </c>
      <c r="D9" s="64" t="s">
        <v>12</v>
      </c>
      <c r="E9" s="65" t="s">
        <v>13</v>
      </c>
      <c r="F9" s="65" t="s">
        <v>14</v>
      </c>
      <c r="G9" s="66" t="s">
        <v>15</v>
      </c>
      <c r="H9" s="61" t="s">
        <v>5</v>
      </c>
      <c r="I9" s="62" t="s">
        <v>30</v>
      </c>
      <c r="J9"/>
      <c r="K9"/>
    </row>
    <row r="10" spans="1:11" s="1" customFormat="1" x14ac:dyDescent="0.25">
      <c r="A10" s="109"/>
      <c r="B10" s="110"/>
      <c r="C10" s="58">
        <v>2088</v>
      </c>
      <c r="D10" s="38"/>
      <c r="E10" s="39"/>
      <c r="F10" s="39"/>
      <c r="G10" s="59"/>
      <c r="H10" s="60">
        <f>SUM(C10:G10)</f>
        <v>2088</v>
      </c>
      <c r="I10" s="106"/>
      <c r="J10"/>
      <c r="K10"/>
    </row>
    <row r="11" spans="1:11" ht="15.75" thickBot="1" x14ac:dyDescent="0.3">
      <c r="A11" s="111"/>
      <c r="B11" s="112"/>
      <c r="C11" s="2">
        <v>2088</v>
      </c>
      <c r="D11" s="53"/>
      <c r="E11" s="52"/>
      <c r="F11" s="52"/>
      <c r="G11" s="54"/>
      <c r="H11" s="55">
        <f>SUM(C11:G11)</f>
        <v>2088</v>
      </c>
      <c r="I11" s="107"/>
    </row>
    <row r="12" spans="1:11" s="27" customFormat="1" x14ac:dyDescent="0.25">
      <c r="A12" s="40"/>
      <c r="B12" s="40"/>
      <c r="C12" s="3"/>
      <c r="D12" s="15"/>
      <c r="E12" s="41"/>
      <c r="F12" s="41"/>
      <c r="G12" s="41"/>
      <c r="H12" s="73" t="s">
        <v>32</v>
      </c>
      <c r="I12" s="74">
        <f>SUM(I10:I11)</f>
        <v>0</v>
      </c>
      <c r="J12"/>
      <c r="K12"/>
    </row>
    <row r="13" spans="1:11" ht="15.75" thickBot="1" x14ac:dyDescent="0.3">
      <c r="A13" s="1" t="s">
        <v>27</v>
      </c>
    </row>
    <row r="14" spans="1:11" ht="90.75" thickBot="1" x14ac:dyDescent="0.3">
      <c r="A14" s="85" t="s">
        <v>0</v>
      </c>
      <c r="B14" s="47" t="s">
        <v>1</v>
      </c>
      <c r="C14" s="65" t="s">
        <v>2</v>
      </c>
      <c r="D14" s="65" t="s">
        <v>3</v>
      </c>
      <c r="E14" s="66" t="s">
        <v>47</v>
      </c>
      <c r="F14" s="62" t="s">
        <v>41</v>
      </c>
      <c r="G14" s="62" t="s">
        <v>48</v>
      </c>
      <c r="H14" s="62" t="s">
        <v>9</v>
      </c>
      <c r="I14" s="63" t="s">
        <v>20</v>
      </c>
      <c r="J14" s="63" t="s">
        <v>29</v>
      </c>
      <c r="K14" s="1"/>
    </row>
    <row r="15" spans="1:11" x14ac:dyDescent="0.25">
      <c r="A15" s="115" t="str">
        <f>IFERROR("",A10)</f>
        <v/>
      </c>
      <c r="B15" s="116" t="str">
        <f>IFERROR("",B10)</f>
        <v/>
      </c>
      <c r="C15" s="113"/>
      <c r="D15" s="69"/>
      <c r="E15" s="70">
        <f>C15*0.0082</f>
        <v>0</v>
      </c>
      <c r="F15" s="71" t="str">
        <f>IF(C15&gt;0,44*12,"")</f>
        <v/>
      </c>
      <c r="G15" s="71" t="str">
        <f>IF(C15&gt;0,59*12,"")</f>
        <v/>
      </c>
      <c r="H15" s="71">
        <f>SUM(C15:G15)</f>
        <v>0</v>
      </c>
      <c r="I15" s="104">
        <f>I10/H10</f>
        <v>0</v>
      </c>
      <c r="J15" s="71">
        <f>H15*I15</f>
        <v>0</v>
      </c>
      <c r="K15" s="1"/>
    </row>
    <row r="16" spans="1:11" ht="15.75" thickBot="1" x14ac:dyDescent="0.3">
      <c r="A16" s="117" t="str">
        <f>IFERROR("",A11)</f>
        <v/>
      </c>
      <c r="B16" s="118" t="str">
        <f>IFERROR("",B11)</f>
        <v/>
      </c>
      <c r="C16" s="114"/>
      <c r="D16" s="35"/>
      <c r="E16" s="36">
        <f>C16*0.0082</f>
        <v>0</v>
      </c>
      <c r="F16" s="37" t="str">
        <f>IF(C16&gt;0,44*12,"")</f>
        <v/>
      </c>
      <c r="G16" s="37" t="str">
        <f>IF(C15&gt;0,59*12,"")</f>
        <v/>
      </c>
      <c r="H16" s="37">
        <f>SUM(C16:G16)</f>
        <v>0</v>
      </c>
      <c r="I16" s="105">
        <f>I11/H11</f>
        <v>0</v>
      </c>
      <c r="J16" s="37">
        <f>H16*I16</f>
        <v>0</v>
      </c>
    </row>
    <row r="17" spans="1:11" x14ac:dyDescent="0.25">
      <c r="A17" s="25"/>
      <c r="B17" s="26"/>
      <c r="C17" s="42"/>
      <c r="D17" s="42"/>
      <c r="E17" s="42"/>
      <c r="F17" s="42"/>
      <c r="G17" s="42"/>
      <c r="H17" s="45" t="s">
        <v>31</v>
      </c>
      <c r="I17" s="43">
        <f>SUM(I15:I16)</f>
        <v>0</v>
      </c>
      <c r="J17" s="44">
        <f>SUM(J15:J16)</f>
        <v>0</v>
      </c>
      <c r="K17" s="27"/>
    </row>
    <row r="18" spans="1:11" x14ac:dyDescent="0.25">
      <c r="A18" s="5"/>
      <c r="B18" s="5"/>
      <c r="C18" s="3"/>
      <c r="D18" s="15"/>
      <c r="E18" s="15"/>
      <c r="F18" s="15"/>
      <c r="G18" s="15"/>
      <c r="H18" s="15"/>
      <c r="J18" s="14"/>
    </row>
    <row r="19" spans="1:11" ht="15.75" thickBot="1" x14ac:dyDescent="0.3">
      <c r="A19" s="1" t="s">
        <v>8</v>
      </c>
    </row>
    <row r="20" spans="1:11" x14ac:dyDescent="0.25">
      <c r="A20" s="13" t="s">
        <v>28</v>
      </c>
      <c r="B20" s="77"/>
      <c r="C20" s="78">
        <f>J17</f>
        <v>0</v>
      </c>
    </row>
    <row r="21" spans="1:11" x14ac:dyDescent="0.25">
      <c r="A21" s="4"/>
      <c r="B21" s="5"/>
      <c r="C21" s="7"/>
    </row>
    <row r="22" spans="1:11" x14ac:dyDescent="0.25">
      <c r="A22" s="6" t="s">
        <v>16</v>
      </c>
      <c r="B22" s="5"/>
      <c r="C22" s="7"/>
    </row>
    <row r="23" spans="1:11" x14ac:dyDescent="0.25">
      <c r="A23" s="19"/>
      <c r="B23" s="5"/>
      <c r="C23" s="8"/>
    </row>
    <row r="24" spans="1:11" x14ac:dyDescent="0.25">
      <c r="A24" s="21"/>
      <c r="B24" s="5"/>
      <c r="C24" s="8"/>
    </row>
    <row r="25" spans="1:11" x14ac:dyDescent="0.25">
      <c r="A25" s="4"/>
      <c r="B25" s="5"/>
      <c r="C25" s="7"/>
    </row>
    <row r="26" spans="1:11" x14ac:dyDescent="0.25">
      <c r="A26" s="6" t="s">
        <v>10</v>
      </c>
      <c r="B26" s="5"/>
      <c r="C26" s="7">
        <f>SUM(C20:C25)</f>
        <v>0</v>
      </c>
    </row>
    <row r="27" spans="1:11" x14ac:dyDescent="0.25">
      <c r="A27" s="6" t="s">
        <v>6</v>
      </c>
      <c r="B27" s="5"/>
      <c r="C27" s="8"/>
    </row>
    <row r="28" spans="1:11" x14ac:dyDescent="0.25">
      <c r="A28" s="6" t="s">
        <v>11</v>
      </c>
      <c r="B28" s="5"/>
      <c r="C28" s="7">
        <f>(C26+C27)*0.26</f>
        <v>0</v>
      </c>
    </row>
    <row r="29" spans="1:11" x14ac:dyDescent="0.25">
      <c r="A29" s="6" t="s">
        <v>18</v>
      </c>
      <c r="B29" s="5"/>
      <c r="C29" s="20">
        <f>SUM(C26:C28)</f>
        <v>0</v>
      </c>
    </row>
    <row r="30" spans="1:11" ht="15.75" thickBot="1" x14ac:dyDescent="0.3">
      <c r="A30" s="6" t="s">
        <v>40</v>
      </c>
      <c r="B30" s="5"/>
      <c r="C30" s="8"/>
    </row>
    <row r="31" spans="1:11" ht="15.75" thickBot="1" x14ac:dyDescent="0.3">
      <c r="A31" s="31" t="s">
        <v>25</v>
      </c>
      <c r="B31" s="32" t="s">
        <v>26</v>
      </c>
      <c r="C31" s="11" t="str">
        <f>IFERROR("",C29/C30)</f>
        <v/>
      </c>
    </row>
  </sheetData>
  <mergeCells count="2">
    <mergeCell ref="B1:I1"/>
    <mergeCell ref="A6:I6"/>
  </mergeCells>
  <dataValidations count="2"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3">
      <formula1>7</formula1>
    </dataValidation>
    <dataValidation type="textLength" operator="equal" allowBlank="1" showInputMessage="1" showErrorMessage="1" errorTitle="Dept ID" error="The Dept ID is a 6-digit number." promptTitle="Dept ID" prompt="provide the Dept ID for this activity" sqref="C3">
      <formula1>6</formula1>
    </dataValidation>
  </dataValidations>
  <pageMargins left="0.25" right="0.25" top="0.82291666666666663" bottom="0.58427083333333329" header="0.3" footer="0.3"/>
  <pageSetup scale="79" orientation="landscape" r:id="rId1"/>
  <headerFooter>
    <oddHeader>&amp;C&amp;"-,Bold"&amp;12External Sales and Services of Educational Activities Request
Rate Calculation for Services with a Per Unit Rate
&amp;11Attachment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190500</xdr:rowOff>
                  </from>
                  <to>
                    <xdr:col>9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C26" sqref="C26"/>
    </sheetView>
  </sheetViews>
  <sheetFormatPr defaultRowHeight="15" x14ac:dyDescent="0.25"/>
  <cols>
    <col min="1" max="1" width="28.42578125" customWidth="1"/>
    <col min="2" max="2" width="17" customWidth="1"/>
    <col min="3" max="3" width="14.5703125" customWidth="1"/>
    <col min="4" max="6" width="11.5703125" customWidth="1"/>
    <col min="7" max="7" width="12.85546875" customWidth="1"/>
    <col min="8" max="8" width="11.5703125" customWidth="1"/>
    <col min="9" max="9" width="11.85546875" customWidth="1"/>
    <col min="10" max="10" width="10" customWidth="1"/>
  </cols>
  <sheetData>
    <row r="1" spans="1:10" ht="15.75" thickBot="1" x14ac:dyDescent="0.3"/>
    <row r="2" spans="1:10" ht="15.75" thickBot="1" x14ac:dyDescent="0.3">
      <c r="A2" s="1" t="s">
        <v>45</v>
      </c>
      <c r="B2" s="99" t="s">
        <v>42</v>
      </c>
      <c r="C2" s="100">
        <v>123456</v>
      </c>
      <c r="D2" s="99" t="s">
        <v>43</v>
      </c>
      <c r="E2" s="100" t="s">
        <v>46</v>
      </c>
    </row>
    <row r="4" spans="1:10" x14ac:dyDescent="0.25">
      <c r="A4" s="1" t="s">
        <v>22</v>
      </c>
    </row>
    <row r="5" spans="1:10" x14ac:dyDescent="0.25">
      <c r="A5" s="101" t="s">
        <v>37</v>
      </c>
      <c r="B5" s="101"/>
      <c r="C5" s="101"/>
      <c r="D5" s="101"/>
      <c r="E5" s="101"/>
      <c r="F5" s="101"/>
      <c r="G5" s="101"/>
      <c r="H5" s="101"/>
      <c r="I5" s="101"/>
      <c r="J5" s="30"/>
    </row>
    <row r="6" spans="1:10" ht="12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5.75" thickBot="1" x14ac:dyDescent="0.3">
      <c r="A7" s="1" t="s">
        <v>7</v>
      </c>
    </row>
    <row r="8" spans="1:10" s="1" customFormat="1" ht="96.75" customHeight="1" thickBot="1" x14ac:dyDescent="0.3">
      <c r="A8" s="85" t="s">
        <v>0</v>
      </c>
      <c r="B8" s="47" t="s">
        <v>1</v>
      </c>
      <c r="C8" s="50" t="s">
        <v>2</v>
      </c>
      <c r="D8" s="50" t="s">
        <v>3</v>
      </c>
      <c r="E8" s="66" t="s">
        <v>47</v>
      </c>
      <c r="F8" s="62" t="s">
        <v>41</v>
      </c>
      <c r="G8" s="62" t="s">
        <v>48</v>
      </c>
      <c r="H8" s="62" t="s">
        <v>9</v>
      </c>
      <c r="I8" s="63" t="s">
        <v>20</v>
      </c>
      <c r="J8" s="63" t="s">
        <v>29</v>
      </c>
    </row>
    <row r="9" spans="1:10" ht="15.75" thickBot="1" x14ac:dyDescent="0.3">
      <c r="A9" s="86" t="s">
        <v>0</v>
      </c>
      <c r="B9" s="87" t="s">
        <v>1</v>
      </c>
      <c r="C9" s="88">
        <v>100000</v>
      </c>
      <c r="D9" s="88">
        <v>35000</v>
      </c>
      <c r="E9" s="89">
        <f>C9*0.0082</f>
        <v>820.00000000000011</v>
      </c>
      <c r="F9" s="90">
        <f>IF(C9&gt;0,44*12,"")</f>
        <v>528</v>
      </c>
      <c r="G9" s="90">
        <f>IF(C9&gt;0,59*12,"")</f>
        <v>708</v>
      </c>
      <c r="H9" s="98">
        <f>SUM(C9:G9)</f>
        <v>137056</v>
      </c>
      <c r="I9" s="91">
        <v>0.05</v>
      </c>
      <c r="J9" s="90">
        <f>H9*I9</f>
        <v>6852.8</v>
      </c>
    </row>
    <row r="10" spans="1:10" ht="15.75" thickBot="1" x14ac:dyDescent="0.3">
      <c r="H10" s="27"/>
      <c r="I10" s="27"/>
    </row>
    <row r="11" spans="1:10" ht="72.75" customHeight="1" thickBot="1" x14ac:dyDescent="0.3">
      <c r="A11" s="46" t="s">
        <v>0</v>
      </c>
      <c r="B11" s="47" t="s">
        <v>1</v>
      </c>
      <c r="C11" s="48" t="s">
        <v>4</v>
      </c>
      <c r="D11" s="49" t="s">
        <v>12</v>
      </c>
      <c r="E11" s="50" t="s">
        <v>13</v>
      </c>
      <c r="F11" s="50" t="s">
        <v>14</v>
      </c>
      <c r="G11" s="47" t="s">
        <v>15</v>
      </c>
      <c r="H11" s="46" t="s">
        <v>5</v>
      </c>
      <c r="I11" s="47" t="s">
        <v>30</v>
      </c>
    </row>
    <row r="12" spans="1:10" ht="15.75" thickBot="1" x14ac:dyDescent="0.3">
      <c r="A12" s="97" t="str">
        <f>A9</f>
        <v>Staff Name</v>
      </c>
      <c r="B12" s="96" t="str">
        <f>B9</f>
        <v>Job Title &amp; Level</v>
      </c>
      <c r="C12" s="79">
        <v>2088</v>
      </c>
      <c r="D12" s="80">
        <f>-10*12</f>
        <v>-120</v>
      </c>
      <c r="E12" s="81">
        <f>-8*12</f>
        <v>-96</v>
      </c>
      <c r="F12" s="81">
        <v>-104</v>
      </c>
      <c r="G12" s="82">
        <f>-4*12</f>
        <v>-48</v>
      </c>
      <c r="H12" s="83">
        <f>SUM(C12:G12)</f>
        <v>1720</v>
      </c>
      <c r="I12" s="84">
        <f>H12*I9</f>
        <v>86</v>
      </c>
    </row>
    <row r="13" spans="1:10" x14ac:dyDescent="0.25">
      <c r="A13" s="5"/>
      <c r="B13" s="5"/>
      <c r="C13" s="3"/>
      <c r="D13" s="15"/>
      <c r="E13" s="15"/>
      <c r="F13" s="15"/>
      <c r="G13" s="15"/>
      <c r="H13" s="14"/>
    </row>
    <row r="14" spans="1:10" ht="15.75" thickBot="1" x14ac:dyDescent="0.3">
      <c r="A14" s="1" t="s">
        <v>8</v>
      </c>
    </row>
    <row r="15" spans="1:10" x14ac:dyDescent="0.25">
      <c r="A15" s="13" t="s">
        <v>28</v>
      </c>
      <c r="B15" s="92"/>
      <c r="C15" s="94">
        <f>J9</f>
        <v>6852.8</v>
      </c>
    </row>
    <row r="16" spans="1:10" x14ac:dyDescent="0.25">
      <c r="A16" s="4"/>
      <c r="B16" s="22"/>
      <c r="C16" s="93"/>
    </row>
    <row r="17" spans="1:3" x14ac:dyDescent="0.25">
      <c r="A17" s="6" t="s">
        <v>16</v>
      </c>
      <c r="B17" s="5"/>
      <c r="C17" s="7"/>
    </row>
    <row r="18" spans="1:3" x14ac:dyDescent="0.25">
      <c r="A18" s="19" t="s">
        <v>17</v>
      </c>
      <c r="B18" s="5"/>
      <c r="C18" s="8">
        <v>100</v>
      </c>
    </row>
    <row r="19" spans="1:3" x14ac:dyDescent="0.25">
      <c r="A19" s="21" t="s">
        <v>36</v>
      </c>
      <c r="B19" s="5"/>
      <c r="C19" s="8">
        <v>2000</v>
      </c>
    </row>
    <row r="20" spans="1:3" x14ac:dyDescent="0.25">
      <c r="A20" s="4"/>
      <c r="B20" s="5"/>
      <c r="C20" s="7"/>
    </row>
    <row r="21" spans="1:3" x14ac:dyDescent="0.25">
      <c r="A21" s="6" t="s">
        <v>10</v>
      </c>
      <c r="B21" s="5"/>
      <c r="C21" s="7">
        <f>SUM(C15:C20)</f>
        <v>8952.7999999999993</v>
      </c>
    </row>
    <row r="22" spans="1:3" x14ac:dyDescent="0.25">
      <c r="A22" s="6" t="s">
        <v>38</v>
      </c>
      <c r="B22" s="5"/>
      <c r="C22" s="8">
        <v>1285</v>
      </c>
    </row>
    <row r="23" spans="1:3" x14ac:dyDescent="0.25">
      <c r="A23" s="6" t="s">
        <v>11</v>
      </c>
      <c r="B23" s="5"/>
      <c r="C23" s="7">
        <f>(C21+C22)*0.26</f>
        <v>2661.828</v>
      </c>
    </row>
    <row r="24" spans="1:3" x14ac:dyDescent="0.25">
      <c r="A24" s="6" t="s">
        <v>18</v>
      </c>
      <c r="B24" s="5"/>
      <c r="C24" s="20">
        <f>SUM(C21:C23)</f>
        <v>12899.627999999999</v>
      </c>
    </row>
    <row r="25" spans="1:3" ht="15.75" thickBot="1" x14ac:dyDescent="0.3">
      <c r="A25" s="6" t="s">
        <v>39</v>
      </c>
      <c r="B25" s="5"/>
      <c r="C25" s="95">
        <f>I12</f>
        <v>86</v>
      </c>
    </row>
    <row r="26" spans="1:3" ht="15.75" thickBot="1" x14ac:dyDescent="0.3">
      <c r="A26" s="31" t="s">
        <v>19</v>
      </c>
      <c r="B26" s="10"/>
      <c r="C26" s="11">
        <f>C24/C25</f>
        <v>149.99567441860464</v>
      </c>
    </row>
  </sheetData>
  <mergeCells count="1">
    <mergeCell ref="A5:I5"/>
  </mergeCells>
  <dataValidations count="2">
    <dataValidation type="textLength" operator="equal" allowBlank="1" showInputMessage="1" showErrorMessage="1" errorTitle="Dept ID" error="The Dept ID is a 6-digit number." promptTitle="Dept ID" prompt="provide the Dept ID for this activity" sqref="C2">
      <formula1>6</formula1>
    </dataValidation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2">
      <formula1>7</formula1>
    </dataValidation>
  </dataValidations>
  <pageMargins left="0.7" right="0.7" top="1" bottom="0.75" header="0.3" footer="0.3"/>
  <pageSetup scale="93" orientation="landscape" r:id="rId1"/>
  <headerFooter>
    <oddHeader>&amp;C&amp;"-,Bold"&amp;12External Sales and Services of Educational Activities Request
SAMPLE Rate Calculation for Services with a Per Unit Rate
&amp;11Attachment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9525</xdr:rowOff>
                  </from>
                  <to>
                    <xdr:col>9</xdr:col>
                    <xdr:colOff>85725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hour rate calculation</vt:lpstr>
      <vt:lpstr>per service rate calculation</vt:lpstr>
      <vt:lpstr>SAMPLE RATE CALCULATION</vt:lpstr>
      <vt:lpstr>'per hour rate calculation'!Print_Area</vt:lpstr>
      <vt:lpstr>'per service rate calculation'!Print_Area</vt:lpstr>
      <vt:lpstr>'SAMPLE RATE CALCULATION'!Print_Area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graham</dc:creator>
  <cp:lastModifiedBy>Hislen, Sarah</cp:lastModifiedBy>
  <cp:lastPrinted>2014-06-06T21:06:51Z</cp:lastPrinted>
  <dcterms:created xsi:type="dcterms:W3CDTF">2011-02-08T17:30:38Z</dcterms:created>
  <dcterms:modified xsi:type="dcterms:W3CDTF">2019-06-19T20:38:00Z</dcterms:modified>
</cp:coreProperties>
</file>